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style2.xml" ContentType="application/vnd.ms-office.chart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comments1.xml" ContentType="application/vnd.openxmlformats-officedocument.spreadsheetml.comment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angel\Documents\OFICINA\2020\MAPA DE RIESGOS\CONSTRUCCIÓN MIR 2021\"/>
    </mc:Choice>
  </mc:AlternateContent>
  <xr:revisionPtr revIDLastSave="0" documentId="13_ncr:1_{DF529AE5-A98C-4544-AACF-EA128C8D9487}" xr6:coauthVersionLast="45" xr6:coauthVersionMax="45" xr10:uidLastSave="{00000000-0000-0000-0000-000000000000}"/>
  <bookViews>
    <workbookView xWindow="-120" yWindow="-120" windowWidth="20730" windowHeight="11160" activeTab="1" xr2:uid="{00000000-000D-0000-FFFF-FFFF00000000}"/>
  </bookViews>
  <sheets>
    <sheet name=" 0CONTEXT ESTRAT INST 2021" sheetId="15" r:id="rId1"/>
    <sheet name="MAPA INST RIESGOS 2021" sheetId="3" r:id="rId2"/>
    <sheet name=" 1CONTEXT DIRECC ESTRAT 2021" sheetId="34" state="hidden" r:id="rId3"/>
    <sheet name=" 2CONTEXT ESTRAT COM ESTR 2021" sheetId="30" state="hidden" r:id="rId4"/>
    <sheet name=" 3CONTEXT ESTRAT GOB TECNO 2021" sheetId="32" state="hidden" r:id="rId5"/>
    <sheet name=" 4CONT ESTR INF, CON, INN 2021" sheetId="35" state="hidden" r:id="rId6"/>
    <sheet name=" 5CONTEX EST FOC,CAR,ACOM 2021" sheetId="21" state="hidden" r:id="rId7"/>
    <sheet name=" 6CONT EST DIS y ART PPP 2021" sheetId="24" state="hidden" r:id="rId8"/>
    <sheet name=" 7CONTEX ESTRAT IMP PPP 2021" sheetId="20" state="hidden" r:id="rId9"/>
    <sheet name=" 8CONT ESTR EVALUA PPP 2021" sheetId="23" state="hidden" r:id="rId10"/>
    <sheet name=" 9CONTEXT ESTRAT GEST TH 2021" sheetId="38" state="hidden" r:id="rId11"/>
    <sheet name=" 10CONT ESTRAT GEST JUR 2021" sheetId="19" state="hidden" r:id="rId12"/>
    <sheet name=" 11CONT ESTR GEST CONTRACT" sheetId="37" state="hidden" r:id="rId13"/>
    <sheet name=" 12CONTEXT ESTRAT GFyC 2021" sheetId="27" state="hidden" r:id="rId14"/>
    <sheet name=" 13CONT ESTRAT ADM LOGÍST 2021" sheetId="26" state="hidden" r:id="rId15"/>
    <sheet name=" 14CONT ESTRAT GEST DOC 2021" sheetId="25" state="hidden" r:id="rId16"/>
    <sheet name="15CONTEX  ESTRA PySC 2021" sheetId="22" state="hidden" r:id="rId17"/>
    <sheet name="16CONT ESTRAT EVAL IND 2021" sheetId="31" state="hidden" r:id="rId18"/>
    <sheet name=" 17CONT EST CONT INT DISC 2021" sheetId="36" state="hidden" r:id="rId19"/>
    <sheet name="RESULTADO GRÁFICO MIR" sheetId="16" state="hidden" r:id="rId20"/>
    <sheet name="CONTROL DE CAMBIOS" sheetId="18" state="hidden" r:id="rId21"/>
    <sheet name="CONVENCIONESFORMULAS" sheetId="2" state="hidden" r:id="rId22"/>
    <sheet name="DISEÑO DE CONTROLES" sheetId="11" state="hidden" r:id="rId23"/>
    <sheet name="CRITERIOS EVALUACIÓN" sheetId="10" state="hidden" r:id="rId24"/>
    <sheet name="CONVENCIONES " sheetId="4" state="hidden"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xlnm._FilterDatabase" localSheetId="1" hidden="1">'MAPA INST RIESGOS 2021'!$A$6:$AL$191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55" i="3" l="1"/>
  <c r="AA42" i="3"/>
  <c r="AC42" i="3" s="1"/>
  <c r="AA38" i="3"/>
  <c r="AC38" i="3" s="1"/>
  <c r="AC65" i="3" l="1"/>
  <c r="AA65" i="3"/>
  <c r="M65" i="3"/>
  <c r="AC64" i="3"/>
  <c r="AA64" i="3"/>
  <c r="AA63" i="3"/>
  <c r="AC63" i="3" s="1"/>
  <c r="AA62" i="3"/>
  <c r="AC62" i="3" s="1"/>
  <c r="M62" i="3"/>
  <c r="AA61" i="3"/>
  <c r="AC61" i="3" s="1"/>
  <c r="AA60" i="3"/>
  <c r="AC60" i="3" s="1"/>
  <c r="AA59" i="3"/>
  <c r="AC59" i="3" s="1"/>
  <c r="M59" i="3"/>
  <c r="AA58" i="3"/>
  <c r="AC58" i="3" s="1"/>
  <c r="M58" i="3"/>
  <c r="AA57" i="3"/>
  <c r="AC57" i="3" s="1"/>
  <c r="AA56" i="3"/>
  <c r="AC56" i="3" s="1"/>
  <c r="AA55" i="3"/>
  <c r="AC55" i="3" s="1"/>
  <c r="M55" i="3"/>
  <c r="AA54" i="3"/>
  <c r="AC54" i="3" s="1"/>
  <c r="AA53" i="3"/>
  <c r="AC53" i="3" s="1"/>
  <c r="AF52" i="3"/>
  <c r="AA52" i="3"/>
  <c r="AC52" i="3" s="1"/>
  <c r="M52" i="3"/>
  <c r="AA51" i="3"/>
  <c r="AC51" i="3" s="1"/>
  <c r="AA50" i="3"/>
  <c r="AC50" i="3" s="1"/>
  <c r="AA49" i="3"/>
  <c r="AC49" i="3" s="1"/>
  <c r="AF48" i="3"/>
  <c r="AA48" i="3"/>
  <c r="AC48" i="3" s="1"/>
  <c r="M48" i="3"/>
  <c r="AA47" i="3"/>
  <c r="AC47" i="3" s="1"/>
  <c r="M47" i="3"/>
  <c r="AA46" i="3"/>
  <c r="AC46" i="3" s="1"/>
  <c r="M46" i="3"/>
  <c r="AA45" i="3"/>
  <c r="AC45" i="3" s="1"/>
  <c r="M45" i="3"/>
  <c r="AA44" i="3"/>
  <c r="AC44" i="3" s="1"/>
  <c r="M44" i="3"/>
  <c r="AA43" i="3"/>
  <c r="AC43" i="3" s="1"/>
  <c r="M43" i="3"/>
  <c r="M42" i="3"/>
  <c r="AA41" i="3"/>
  <c r="AC41" i="3" s="1"/>
  <c r="M41" i="3"/>
  <c r="AA40" i="3"/>
  <c r="AC40" i="3" s="1"/>
  <c r="M40" i="3"/>
  <c r="AA39" i="3"/>
  <c r="AC39" i="3" s="1"/>
  <c r="M39" i="3"/>
  <c r="M38" i="3"/>
  <c r="AA37" i="3"/>
  <c r="M37" i="3"/>
  <c r="AA36" i="3"/>
  <c r="AC36" i="3" s="1"/>
  <c r="M36" i="3"/>
  <c r="AA35" i="3"/>
  <c r="AC35" i="3" s="1"/>
  <c r="M35" i="3"/>
  <c r="AA34" i="3"/>
  <c r="AC34" i="3" s="1"/>
  <c r="M34" i="3"/>
  <c r="AA33" i="3"/>
  <c r="AA32" i="3"/>
  <c r="M32" i="3"/>
  <c r="AA31" i="3"/>
  <c r="AC31" i="3" s="1"/>
  <c r="AA30" i="3"/>
  <c r="AC30" i="3" s="1"/>
  <c r="AA29" i="3"/>
  <c r="AC29" i="3" s="1"/>
  <c r="AF28" i="3"/>
  <c r="AA28" i="3"/>
  <c r="AC28" i="3" s="1"/>
  <c r="M28" i="3"/>
  <c r="AA27" i="3"/>
  <c r="AC27" i="3" s="1"/>
  <c r="AF26" i="3"/>
  <c r="AA26" i="3"/>
  <c r="AC26" i="3" s="1"/>
  <c r="M26" i="3"/>
  <c r="Z138" i="3" l="1"/>
  <c r="AA138" i="3" s="1"/>
  <c r="AC138" i="3" s="1"/>
  <c r="AA142" i="3" l="1"/>
  <c r="AC142" i="3" s="1"/>
  <c r="AF141" i="3"/>
  <c r="M141" i="3"/>
  <c r="AA141" i="3" l="1"/>
  <c r="AC141" i="3" s="1"/>
  <c r="AA74" i="3" l="1"/>
  <c r="AC74" i="3" s="1"/>
  <c r="AA73" i="3"/>
  <c r="AC73" i="3" s="1"/>
  <c r="AA186" i="3" l="1"/>
  <c r="AC186" i="3" s="1"/>
  <c r="AF15" i="3" l="1"/>
  <c r="AA15" i="3"/>
  <c r="AC15" i="3" s="1"/>
  <c r="M15" i="3"/>
  <c r="AF86" i="3"/>
  <c r="AA86" i="3"/>
  <c r="AC86" i="3" s="1"/>
  <c r="M86" i="3"/>
  <c r="AA85" i="3"/>
  <c r="AC85" i="3" s="1"/>
  <c r="M85" i="3"/>
  <c r="AA132" i="3" l="1"/>
  <c r="AC132" i="3" s="1"/>
  <c r="M132" i="3"/>
  <c r="M130" i="3"/>
  <c r="AA131" i="3"/>
  <c r="AC131" i="3" s="1"/>
  <c r="AA83" i="3" l="1"/>
  <c r="AC83" i="3" s="1"/>
  <c r="AA84" i="3"/>
  <c r="AC84" i="3" s="1"/>
  <c r="AA174" i="3" l="1"/>
  <c r="AC174" i="3" s="1"/>
  <c r="AF172" i="3"/>
  <c r="AF174" i="3" l="1"/>
  <c r="AA172" i="3"/>
  <c r="AC172" i="3" s="1"/>
  <c r="AA77" i="3" l="1"/>
  <c r="AC77" i="3" s="1"/>
  <c r="AA179" i="3" l="1"/>
  <c r="AC179" i="3" s="1"/>
  <c r="AA181" i="3"/>
  <c r="AC181" i="3" s="1"/>
  <c r="AA180" i="3"/>
  <c r="AC180" i="3" s="1"/>
  <c r="AA178" i="3"/>
  <c r="AC178" i="3" s="1"/>
  <c r="AA177" i="3"/>
  <c r="AC177" i="3" s="1"/>
  <c r="AA176" i="3"/>
  <c r="AC176" i="3" s="1"/>
  <c r="AA175" i="3"/>
  <c r="AC175" i="3" s="1"/>
  <c r="AA87" i="3" l="1"/>
  <c r="AC87" i="3" s="1"/>
  <c r="AA183" i="3" l="1"/>
  <c r="AC183" i="3" s="1"/>
  <c r="AA108" i="3" l="1"/>
  <c r="AC108" i="3" s="1"/>
  <c r="Z185" i="3" l="1"/>
  <c r="AA185" i="3" s="1"/>
  <c r="AC185" i="3" s="1"/>
  <c r="M185" i="3"/>
  <c r="AF182" i="3"/>
  <c r="AA184" i="3"/>
  <c r="AC184" i="3" s="1"/>
  <c r="M182" i="3"/>
  <c r="AA182" i="3"/>
  <c r="AC182" i="3" s="1"/>
  <c r="AF185" i="3" l="1"/>
  <c r="AA107" i="3" l="1"/>
  <c r="AC107" i="3" s="1"/>
  <c r="M107" i="3"/>
  <c r="AA106" i="3"/>
  <c r="AC106" i="3" s="1"/>
  <c r="M106" i="3"/>
  <c r="Z135" i="3" l="1"/>
  <c r="AA135" i="3" s="1"/>
  <c r="AC135" i="3" s="1"/>
  <c r="AA152" i="3" l="1"/>
  <c r="AC152" i="3" s="1"/>
  <c r="AA17" i="3" l="1"/>
  <c r="AC17" i="3" s="1"/>
  <c r="Z144" i="3" l="1"/>
  <c r="AA144" i="3" s="1"/>
  <c r="AC144" i="3" s="1"/>
  <c r="AA119" i="3"/>
  <c r="AC119" i="3" s="1"/>
  <c r="M68" i="3"/>
  <c r="Z68" i="3"/>
  <c r="AA68" i="3" s="1"/>
  <c r="AC68" i="3" s="1"/>
  <c r="M69" i="3"/>
  <c r="Z69" i="3"/>
  <c r="AA69" i="3" s="1"/>
  <c r="AC69" i="3" s="1"/>
  <c r="AA70" i="3"/>
  <c r="AC70" i="3" s="1"/>
  <c r="C21" i="16"/>
  <c r="AA25" i="3"/>
  <c r="AC25" i="3" s="1"/>
  <c r="M25" i="3"/>
  <c r="AC24" i="3"/>
  <c r="M24" i="3"/>
  <c r="AF23" i="3"/>
  <c r="AA23" i="3"/>
  <c r="AC23" i="3" s="1"/>
  <c r="M23" i="3"/>
  <c r="AA22" i="3"/>
  <c r="AC22" i="3" s="1"/>
  <c r="M22" i="3"/>
  <c r="AA21" i="3"/>
  <c r="AC21" i="3" s="1"/>
  <c r="M21" i="3"/>
  <c r="AA81" i="3"/>
  <c r="AA126" i="3"/>
  <c r="AC126" i="3" s="1"/>
  <c r="AA125" i="3"/>
  <c r="AC125" i="3" s="1"/>
  <c r="AA124" i="3"/>
  <c r="AC124" i="3" s="1"/>
  <c r="AA103" i="3"/>
  <c r="AA104" i="3"/>
  <c r="AA105" i="3"/>
  <c r="AC105" i="3" s="1"/>
  <c r="AA109" i="3"/>
  <c r="AC109" i="3" s="1"/>
  <c r="AA110" i="3"/>
  <c r="AC110" i="3" s="1"/>
  <c r="AA111" i="3"/>
  <c r="AC111" i="3" s="1"/>
  <c r="AA112" i="3"/>
  <c r="AC112" i="3" s="1"/>
  <c r="AA113" i="3"/>
  <c r="AC113" i="3" s="1"/>
  <c r="AA114" i="3"/>
  <c r="AC114" i="3" s="1"/>
  <c r="AA66" i="3"/>
  <c r="AC66" i="3" s="1"/>
  <c r="AA67" i="3"/>
  <c r="AC67" i="3" s="1"/>
  <c r="AA115" i="3"/>
  <c r="AC115" i="3" s="1"/>
  <c r="AA116" i="3"/>
  <c r="AC116" i="3" s="1"/>
  <c r="Z117" i="3"/>
  <c r="AA117" i="3" s="1"/>
  <c r="AC117" i="3" s="1"/>
  <c r="AA118" i="3"/>
  <c r="AC118" i="3" s="1"/>
  <c r="AA120" i="3"/>
  <c r="AC120" i="3" s="1"/>
  <c r="AA121" i="3"/>
  <c r="AC121" i="3" s="1"/>
  <c r="AA122" i="3"/>
  <c r="AC122" i="3" s="1"/>
  <c r="AA102" i="3"/>
  <c r="AC102" i="3" s="1"/>
  <c r="AA101" i="3"/>
  <c r="Z145" i="3"/>
  <c r="AA145" i="3" s="1"/>
  <c r="AC145" i="3" s="1"/>
  <c r="Z146" i="3"/>
  <c r="AA146" i="3" s="1"/>
  <c r="AC146" i="3" s="1"/>
  <c r="AA14" i="3"/>
  <c r="AC14" i="3" s="1"/>
  <c r="AA13" i="3"/>
  <c r="AC13" i="3" s="1"/>
  <c r="AA12" i="3"/>
  <c r="AC12" i="3" s="1"/>
  <c r="AA147" i="3"/>
  <c r="AC147" i="3" s="1"/>
  <c r="M147" i="3"/>
  <c r="AF147" i="3"/>
  <c r="M13" i="3"/>
  <c r="AF12" i="3"/>
  <c r="M12" i="3"/>
  <c r="AF11" i="3"/>
  <c r="M11" i="3"/>
  <c r="Z10" i="3"/>
  <c r="AF10" i="3" s="1"/>
  <c r="M10" i="3"/>
  <c r="AA9" i="3"/>
  <c r="AC9" i="3" s="1"/>
  <c r="AA8" i="3"/>
  <c r="AC8" i="3" s="1"/>
  <c r="M8" i="3"/>
  <c r="AA11" i="3"/>
  <c r="AC11" i="3" s="1"/>
  <c r="Z82" i="3"/>
  <c r="AA82" i="3" s="1"/>
  <c r="AC82" i="3" s="1"/>
  <c r="Z130" i="3"/>
  <c r="AA130" i="3" s="1"/>
  <c r="AC130" i="3" s="1"/>
  <c r="Z133" i="3"/>
  <c r="AA133" i="3" s="1"/>
  <c r="AC133" i="3" s="1"/>
  <c r="Z129" i="3"/>
  <c r="AA129" i="3" s="1"/>
  <c r="AC129" i="3" s="1"/>
  <c r="M82" i="3"/>
  <c r="M133" i="3"/>
  <c r="M129" i="3"/>
  <c r="Z78" i="3"/>
  <c r="AA78" i="3" s="1"/>
  <c r="AC78" i="3" s="1"/>
  <c r="M78" i="3"/>
  <c r="M123" i="3"/>
  <c r="Z123" i="3"/>
  <c r="AF123" i="3" s="1"/>
  <c r="AA170" i="3"/>
  <c r="AC170" i="3" s="1"/>
  <c r="Z169" i="3"/>
  <c r="AF169" i="3" s="1"/>
  <c r="M169" i="3"/>
  <c r="AF167" i="3"/>
  <c r="AA168" i="3"/>
  <c r="AC168" i="3" s="1"/>
  <c r="Z167" i="3"/>
  <c r="AA167" i="3" s="1"/>
  <c r="AC167" i="3" s="1"/>
  <c r="M167" i="3"/>
  <c r="Z166" i="3"/>
  <c r="AA166" i="3" s="1"/>
  <c r="AC166" i="3" s="1"/>
  <c r="Z165" i="3"/>
  <c r="AA165" i="3" s="1"/>
  <c r="AC165" i="3" s="1"/>
  <c r="Z164" i="3"/>
  <c r="AA164" i="3" s="1"/>
  <c r="AC164" i="3" s="1"/>
  <c r="Z163" i="3"/>
  <c r="AA163" i="3" s="1"/>
  <c r="AC163" i="3" s="1"/>
  <c r="AA162" i="3"/>
  <c r="AC162" i="3" s="1"/>
  <c r="M162" i="3"/>
  <c r="Z161" i="3"/>
  <c r="AA161" i="3" s="1"/>
  <c r="AC161" i="3" s="1"/>
  <c r="AA160" i="3"/>
  <c r="AC160" i="3" s="1"/>
  <c r="Z159" i="3"/>
  <c r="AA159" i="3" s="1"/>
  <c r="AC159" i="3" s="1"/>
  <c r="AA158" i="3"/>
  <c r="AC158" i="3" s="1"/>
  <c r="M158" i="3"/>
  <c r="AA157" i="3"/>
  <c r="AC157" i="3" s="1"/>
  <c r="AA156" i="3"/>
  <c r="AC156" i="3" s="1"/>
  <c r="M156" i="3"/>
  <c r="Z155" i="3"/>
  <c r="AA155" i="3" s="1"/>
  <c r="AC155" i="3" s="1"/>
  <c r="Z153" i="3"/>
  <c r="AA153" i="3" s="1"/>
  <c r="AC153" i="3" s="1"/>
  <c r="M153" i="3"/>
  <c r="AF158" i="3"/>
  <c r="AF156" i="3"/>
  <c r="AA72" i="3"/>
  <c r="AC72" i="3" s="1"/>
  <c r="AA71" i="3"/>
  <c r="AC71" i="3" s="1"/>
  <c r="M70" i="3"/>
  <c r="AF150" i="3"/>
  <c r="Z151" i="3"/>
  <c r="AA151" i="3" s="1"/>
  <c r="AC151" i="3" s="1"/>
  <c r="M151" i="3"/>
  <c r="M150" i="3"/>
  <c r="AA150" i="3"/>
  <c r="AC150" i="3" s="1"/>
  <c r="AF148" i="3"/>
  <c r="Z149" i="3"/>
  <c r="AF149" i="3" s="1"/>
  <c r="M149" i="3"/>
  <c r="M148" i="3"/>
  <c r="AA148" i="3"/>
  <c r="AC148" i="3" s="1"/>
  <c r="Z20" i="3"/>
  <c r="AF20" i="3" s="1"/>
  <c r="M20" i="3"/>
  <c r="AF19" i="3"/>
  <c r="M19" i="3"/>
  <c r="AA18" i="3"/>
  <c r="AC18" i="3" s="1"/>
  <c r="AA16" i="3"/>
  <c r="AC16" i="3" s="1"/>
  <c r="M16" i="3"/>
  <c r="AA19" i="3"/>
  <c r="AC19" i="3" s="1"/>
  <c r="M180" i="3"/>
  <c r="M178" i="3"/>
  <c r="M175" i="3"/>
  <c r="AF178" i="3"/>
  <c r="AF175" i="3"/>
  <c r="M118" i="3"/>
  <c r="M117" i="3"/>
  <c r="AF115" i="3"/>
  <c r="M115" i="3"/>
  <c r="AF66" i="3"/>
  <c r="M66" i="3"/>
  <c r="AF114" i="3"/>
  <c r="M114" i="3"/>
  <c r="AF111" i="3"/>
  <c r="M111" i="3"/>
  <c r="M109" i="3"/>
  <c r="M108" i="3"/>
  <c r="AF118" i="3"/>
  <c r="AF109" i="3"/>
  <c r="AF108" i="3"/>
  <c r="M105" i="3"/>
  <c r="M103" i="3"/>
  <c r="M101" i="3"/>
  <c r="AA100" i="3"/>
  <c r="AC100" i="3" s="1"/>
  <c r="M100" i="3"/>
  <c r="AA99" i="3"/>
  <c r="AC99" i="3" s="1"/>
  <c r="M99" i="3"/>
  <c r="AA98" i="3"/>
  <c r="M98" i="3"/>
  <c r="AA97" i="3"/>
  <c r="AA96" i="3"/>
  <c r="AC96" i="3" s="1"/>
  <c r="AF95" i="3"/>
  <c r="M95" i="3"/>
  <c r="AA94" i="3"/>
  <c r="AC94" i="3" s="1"/>
  <c r="AA93" i="3"/>
  <c r="AA92" i="3"/>
  <c r="AC92" i="3" s="1"/>
  <c r="M92" i="3"/>
  <c r="AF98" i="3"/>
  <c r="AA95" i="3"/>
  <c r="AC95" i="3" s="1"/>
  <c r="AF92" i="3"/>
  <c r="M146" i="3"/>
  <c r="Z143" i="3"/>
  <c r="AA143" i="3" s="1"/>
  <c r="AC143" i="3" s="1"/>
  <c r="M143" i="3"/>
  <c r="P21" i="16"/>
  <c r="K21" i="16"/>
  <c r="D12" i="11"/>
  <c r="D9" i="11"/>
  <c r="D6" i="11"/>
  <c r="B7" i="11"/>
  <c r="D7" i="11" s="1"/>
  <c r="B10" i="11"/>
  <c r="B11" i="11" s="1"/>
  <c r="D11" i="11" s="1"/>
  <c r="D10" i="11"/>
  <c r="B13" i="11"/>
  <c r="D13" i="11" s="1"/>
  <c r="F6" i="10"/>
  <c r="F5" i="10"/>
  <c r="B8" i="11"/>
  <c r="D8" i="11" s="1"/>
  <c r="AA91" i="3"/>
  <c r="AC91" i="3" s="1"/>
  <c r="AF88" i="3"/>
  <c r="AF89" i="3"/>
  <c r="B6" i="10"/>
  <c r="B8" i="10"/>
  <c r="B10" i="10"/>
  <c r="B12" i="10"/>
  <c r="B13" i="10"/>
  <c r="B15" i="10"/>
  <c r="B17" i="10"/>
  <c r="B19" i="10"/>
  <c r="B20" i="10"/>
  <c r="AA90" i="3"/>
  <c r="AC90" i="3" s="1"/>
  <c r="AA88" i="3"/>
  <c r="AA89" i="3"/>
  <c r="AC89" i="3" s="1"/>
  <c r="A67" i="2"/>
  <c r="A66" i="2"/>
  <c r="A65" i="2"/>
  <c r="A64" i="2"/>
  <c r="A63" i="2"/>
  <c r="A62" i="2"/>
  <c r="A61" i="2"/>
  <c r="A58" i="2"/>
  <c r="A57" i="2"/>
  <c r="A56" i="2"/>
  <c r="A55" i="2"/>
  <c r="A54" i="2"/>
  <c r="A53" i="2"/>
  <c r="A52" i="2"/>
  <c r="A51" i="2"/>
  <c r="A50" i="2"/>
  <c r="A49" i="2"/>
  <c r="A48" i="2"/>
  <c r="A47" i="2"/>
  <c r="A46" i="2"/>
  <c r="A45" i="2"/>
  <c r="A44" i="2"/>
  <c r="A43" i="2"/>
  <c r="A42" i="2"/>
  <c r="B74" i="2"/>
  <c r="C73" i="2"/>
  <c r="B73" i="2"/>
  <c r="A74" i="2"/>
  <c r="A73" i="2"/>
  <c r="A72" i="2"/>
  <c r="A71" i="2"/>
  <c r="D72" i="2"/>
  <c r="C72" i="2"/>
  <c r="B72" i="2"/>
  <c r="D71" i="2"/>
  <c r="C71" i="2"/>
  <c r="B71" i="2"/>
  <c r="D70" i="2"/>
  <c r="C70" i="2"/>
  <c r="B70" i="2"/>
  <c r="A70" i="2"/>
  <c r="H38" i="2"/>
  <c r="H37" i="2"/>
  <c r="H36" i="2"/>
  <c r="H35" i="2"/>
  <c r="H34" i="2"/>
  <c r="H33" i="2"/>
  <c r="H32" i="2"/>
  <c r="H31" i="2"/>
  <c r="H30" i="2"/>
  <c r="H29" i="2"/>
  <c r="H28" i="2"/>
  <c r="H27" i="2"/>
  <c r="H26" i="2"/>
  <c r="H25" i="2"/>
  <c r="H24" i="2"/>
  <c r="H23" i="2"/>
  <c r="H22" i="2"/>
  <c r="H21" i="2"/>
  <c r="H20" i="2"/>
  <c r="M88" i="3" s="1"/>
  <c r="H19" i="2"/>
  <c r="H18" i="2"/>
  <c r="H17" i="2"/>
  <c r="H16" i="2"/>
  <c r="H15" i="2"/>
  <c r="H14" i="2"/>
  <c r="M171" i="3" s="1"/>
  <c r="M89" i="3"/>
  <c r="AC81" i="3" l="1"/>
  <c r="AF146" i="3"/>
  <c r="AF82" i="3"/>
  <c r="AA123" i="3"/>
  <c r="AC123" i="3" s="1"/>
  <c r="AF153" i="3"/>
  <c r="AA169" i="3"/>
  <c r="AC169" i="3" s="1"/>
  <c r="AF117" i="3"/>
  <c r="AF129" i="3"/>
  <c r="AF130" i="3"/>
  <c r="AF133" i="3"/>
  <c r="AF78" i="3"/>
  <c r="AF143" i="3"/>
  <c r="Z127" i="3"/>
  <c r="Z79" i="3"/>
  <c r="M174" i="3"/>
  <c r="M172" i="3"/>
  <c r="AF151" i="3"/>
  <c r="AA149" i="3"/>
  <c r="AC149" i="3" s="1"/>
  <c r="Z134" i="3"/>
  <c r="Z188" i="3"/>
  <c r="M127" i="3"/>
  <c r="M79" i="3"/>
  <c r="AA20" i="3"/>
  <c r="AC20" i="3" s="1"/>
  <c r="Z137" i="3"/>
  <c r="M134" i="3"/>
  <c r="M188" i="3"/>
  <c r="Z75" i="3"/>
  <c r="AC101" i="3"/>
  <c r="AF16" i="3"/>
  <c r="M137" i="3"/>
  <c r="Z76" i="3"/>
  <c r="M75" i="3"/>
  <c r="AC98" i="3"/>
  <c r="AC88" i="3"/>
  <c r="B14" i="11"/>
  <c r="D14" i="11" s="1"/>
  <c r="Z140" i="3"/>
  <c r="AA140" i="3" s="1"/>
  <c r="AC140" i="3" s="1"/>
  <c r="M76" i="3"/>
  <c r="Z80" i="3"/>
  <c r="M173" i="3"/>
  <c r="Z189" i="3"/>
  <c r="Z128" i="3"/>
  <c r="AA128" i="3" s="1"/>
  <c r="AC128" i="3" s="1"/>
  <c r="M80" i="3"/>
  <c r="AA10" i="3"/>
  <c r="AC10" i="3" s="1"/>
  <c r="AC104" i="3"/>
  <c r="Z136" i="3"/>
  <c r="AA136" i="3" s="1"/>
  <c r="AC136" i="3" s="1"/>
  <c r="M189" i="3"/>
  <c r="AC93" i="3"/>
  <c r="AC97" i="3"/>
  <c r="Z139" i="3"/>
  <c r="AA139" i="3" s="1"/>
  <c r="AC139" i="3" s="1"/>
  <c r="AC103" i="3"/>
  <c r="AF75" i="3" l="1"/>
  <c r="AA75" i="3"/>
  <c r="AC75" i="3" s="1"/>
  <c r="AA79" i="3"/>
  <c r="AC79" i="3" s="1"/>
  <c r="AF79" i="3"/>
  <c r="AF189" i="3"/>
  <c r="AA189" i="3"/>
  <c r="AC189" i="3" s="1"/>
  <c r="AF188" i="3"/>
  <c r="AA188" i="3"/>
  <c r="AC188" i="3" s="1"/>
  <c r="AA127" i="3"/>
  <c r="AC127" i="3" s="1"/>
  <c r="AF127" i="3"/>
  <c r="AF134" i="3"/>
  <c r="AA134" i="3"/>
  <c r="AC134" i="3" s="1"/>
  <c r="AF76" i="3"/>
  <c r="AA76" i="3"/>
  <c r="AC76" i="3" s="1"/>
  <c r="AA137" i="3"/>
  <c r="AC137" i="3" s="1"/>
  <c r="AF137" i="3"/>
  <c r="AA80" i="3"/>
  <c r="AC80" i="3" s="1"/>
  <c r="AF8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Adriana Maria Gutierrez Sanchez</author>
    <author>Alexander Quiroga Carrillo</author>
    <author>Olga Lucia Gomez Carrillo</author>
  </authors>
  <commentList>
    <comment ref="C6" authorId="0" shapeId="0" xr:uid="{00000000-0006-0000-0100-000001000000}">
      <text>
        <r>
          <rPr>
            <b/>
            <sz val="9"/>
            <color indexed="81"/>
            <rFont val="Tahoma"/>
            <family val="2"/>
          </rPr>
          <t>Adriana Maria Gutierrez Sanchez:</t>
        </r>
        <r>
          <rPr>
            <sz val="9"/>
            <color indexed="81"/>
            <rFont val="Tahoma"/>
            <family val="2"/>
          </rPr>
          <t xml:space="preserve">
Ingrese el riesgo en cada fila de acuerdo a la cantidad de causas que encuentre.</t>
        </r>
      </text>
    </comment>
    <comment ref="H6" authorId="0" shapeId="0" xr:uid="{00000000-0006-0000-0100-000002000000}">
      <text>
        <r>
          <rPr>
            <b/>
            <sz val="9"/>
            <color indexed="81"/>
            <rFont val="Tahoma"/>
            <family val="2"/>
          </rPr>
          <t>Adriana Maria Gutierrez Sanchez:</t>
        </r>
        <r>
          <rPr>
            <sz val="9"/>
            <color indexed="81"/>
            <rFont val="Tahoma"/>
            <family val="2"/>
          </rPr>
          <t xml:space="preserve">
Se deben poner las cusas separadas por filas es decir cada riesgo se repite en filas de acuerdo al numero de causas encontradas</t>
        </r>
      </text>
    </comment>
    <comment ref="K6" authorId="0" shapeId="0" xr:uid="{00000000-0006-0000-0100-000003000000}">
      <text>
        <r>
          <rPr>
            <b/>
            <sz val="9"/>
            <color indexed="81"/>
            <rFont val="Tahoma"/>
            <family val="2"/>
          </rPr>
          <t>Adriana Maria Gutierrez Sanchez:</t>
        </r>
        <r>
          <rPr>
            <sz val="9"/>
            <color indexed="81"/>
            <rFont val="Tahoma"/>
            <family val="2"/>
          </rPr>
          <t xml:space="preserve">
esta es la calificación de Todo el riesgo</t>
        </r>
      </text>
    </comment>
    <comment ref="Z6" authorId="0" shapeId="0" xr:uid="{00000000-0006-0000-0100-000005000000}">
      <text>
        <r>
          <rPr>
            <b/>
            <sz val="9"/>
            <color indexed="81"/>
            <rFont val="Tahoma"/>
            <family val="2"/>
          </rPr>
          <t>Adriana Maria Gutierrez Sanchez:</t>
        </r>
        <r>
          <rPr>
            <sz val="9"/>
            <color indexed="81"/>
            <rFont val="Tahoma"/>
            <family val="2"/>
          </rPr>
          <t xml:space="preserve">
esta es la calificación individual del control</t>
        </r>
      </text>
    </comment>
    <comment ref="AD6" authorId="0" shapeId="0" xr:uid="{00000000-0006-0000-0100-000006000000}">
      <text>
        <r>
          <rPr>
            <b/>
            <sz val="9"/>
            <color indexed="81"/>
            <rFont val="Tahoma"/>
            <family val="2"/>
          </rPr>
          <t>Adriana Maria Gutierrez Sanchez:</t>
        </r>
        <r>
          <rPr>
            <sz val="9"/>
            <color indexed="81"/>
            <rFont val="Tahoma"/>
            <family val="2"/>
          </rPr>
          <t xml:space="preserve">
Aca debe evaluar el conjunto de ocntroles ayuda a disminuir la probabilidad o el impacto</t>
        </r>
      </text>
    </comment>
    <comment ref="AE6" authorId="0" shapeId="0" xr:uid="{00000000-0006-0000-0100-000007000000}">
      <text>
        <r>
          <rPr>
            <b/>
            <sz val="9"/>
            <color indexed="81"/>
            <rFont val="Tahoma"/>
            <family val="2"/>
          </rPr>
          <t xml:space="preserve">Adriana Maria Gutierrez Sanchez:
el conjunto de ocntroles disminuye el impacto
</t>
        </r>
      </text>
    </comment>
    <comment ref="AH6" authorId="1" shapeId="0" xr:uid="{00000000-0006-0000-0100-000008000000}">
      <text>
        <r>
          <rPr>
            <b/>
            <sz val="9"/>
            <color indexed="81"/>
            <rFont val="Tahoma"/>
            <family val="2"/>
          </rPr>
          <t>Alexander Quiroga Carrillo:</t>
        </r>
        <r>
          <rPr>
            <sz val="9"/>
            <color indexed="81"/>
            <rFont val="Tahoma"/>
            <family val="2"/>
          </rPr>
          <t xml:space="preserve">
ESTABLEZCA LAS ACCIONES A REALIZAR PARA EL TRATAMIENTO DE LOS RIESGOS IDENTIFICADOS CON FECHAS DE CUMPLIMIENTO</t>
        </r>
      </text>
    </comment>
    <comment ref="AI6" authorId="2" shapeId="0" xr:uid="{00000000-0006-0000-0100-000009000000}">
      <text>
        <r>
          <rPr>
            <sz val="9"/>
            <color indexed="81"/>
            <rFont val="Tahoma"/>
            <family val="2"/>
          </rPr>
          <t xml:space="preserve">
Fecha o periodicidad de la implementación de las acciones propuestas.</t>
        </r>
      </text>
    </comment>
    <comment ref="AJ6" authorId="0" shapeId="0" xr:uid="{00000000-0006-0000-0100-00000A000000}">
      <text>
        <r>
          <rPr>
            <b/>
            <sz val="9"/>
            <color indexed="81"/>
            <rFont val="Tahoma"/>
            <family val="2"/>
          </rPr>
          <t xml:space="preserve">Adriana Maria Gutierrez Sanchez:
</t>
        </r>
        <r>
          <rPr>
            <sz val="9"/>
            <color indexed="81"/>
            <rFont val="Tahoma"/>
            <family val="2"/>
          </rPr>
          <t>Área</t>
        </r>
        <r>
          <rPr>
            <b/>
            <sz val="9"/>
            <color indexed="81"/>
            <rFont val="Tahoma"/>
            <family val="2"/>
          </rPr>
          <t xml:space="preserve"> </t>
        </r>
        <r>
          <rPr>
            <sz val="9"/>
            <color indexed="81"/>
            <rFont val="Tahoma"/>
            <family val="2"/>
          </rPr>
          <t>responsablede Ejecutar los controles y actividadades.</t>
        </r>
      </text>
    </comment>
    <comment ref="AL6" authorId="0" shapeId="0" xr:uid="{00000000-0006-0000-0100-00000B000000}">
      <text>
        <r>
          <rPr>
            <b/>
            <sz val="9"/>
            <color indexed="81"/>
            <rFont val="Tahoma"/>
            <family val="2"/>
          </rPr>
          <t xml:space="preserve">Adriana Maria Gutierrez Sanchez:
</t>
        </r>
        <r>
          <rPr>
            <sz val="9"/>
            <color indexed="81"/>
            <rFont val="Tahoma"/>
            <family val="2"/>
          </rPr>
          <t>Área</t>
        </r>
        <r>
          <rPr>
            <b/>
            <sz val="9"/>
            <color indexed="81"/>
            <rFont val="Tahoma"/>
            <family val="2"/>
          </rPr>
          <t xml:space="preserve"> </t>
        </r>
        <r>
          <rPr>
            <sz val="9"/>
            <color indexed="81"/>
            <rFont val="Tahoma"/>
            <family val="2"/>
          </rPr>
          <t>responsablede Ejecutar los controles y actividadades.</t>
        </r>
      </text>
    </comment>
  </commentList>
</comments>
</file>

<file path=xl/sharedStrings.xml><?xml version="1.0" encoding="utf-8"?>
<sst xmlns="http://schemas.openxmlformats.org/spreadsheetml/2006/main" count="5480" uniqueCount="1944">
  <si>
    <t>PROCESO</t>
  </si>
  <si>
    <t xml:space="preserve">No. </t>
  </si>
  <si>
    <t>RIESGO</t>
  </si>
  <si>
    <t>CALIFICACION</t>
  </si>
  <si>
    <t>PROBABILIDAD</t>
  </si>
  <si>
    <t>IMPACTO</t>
  </si>
  <si>
    <t>EVALUACION</t>
  </si>
  <si>
    <t>OPCIONES DE MANEJO</t>
  </si>
  <si>
    <t>MODERADO</t>
  </si>
  <si>
    <t>B</t>
  </si>
  <si>
    <t>M</t>
  </si>
  <si>
    <t>A</t>
  </si>
  <si>
    <t>E</t>
  </si>
  <si>
    <t>B: ZONA DE RIESGO BAJO. ASUMIR EL RIESGO</t>
  </si>
  <si>
    <t>M: ZONA DE RIESGO MODERADA. ASUMIR EL RIESGO, REDUCIR EL RIESGO</t>
  </si>
  <si>
    <t xml:space="preserve">A: ZONA DE RIESGO ALTA. REDUCIR EL RIESGO, EVITAR O COMPARTIR </t>
  </si>
  <si>
    <t>E: ZONA DE RIESGO EXTREMA. REDUCIR EL RIESGO, EVITAR, COMPARTIR O TRANFERIR</t>
  </si>
  <si>
    <t>Asumir un riesgo, luego de que el riesgo ha sido reducido o transferido puede quedar un riesgo residual que se mantiene, en este caso el gerente del proceso simplemente acepta la pérdida residual probable y elabora planes de contingencia para su manejo</t>
  </si>
  <si>
    <t>Compartir o Transferir el riesgo,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t>
  </si>
  <si>
    <t>Reducir el riesgo, implica 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Por ejemplo: a través de la optimización de los procedimientos y la implementación de controles.</t>
  </si>
  <si>
    <t>Evitar el riesgo,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t>
  </si>
  <si>
    <t>TIPO DE RIESGO</t>
  </si>
  <si>
    <t>PROCESO: DIRECCIONAMIENTO ESTRATEGICO</t>
  </si>
  <si>
    <t>COMUNICACIONES</t>
  </si>
  <si>
    <t>PROCESOS</t>
  </si>
  <si>
    <t>ESTRATEGICO</t>
  </si>
  <si>
    <t>OPERATIVO</t>
  </si>
  <si>
    <t>CUMPLIMIENTO</t>
  </si>
  <si>
    <t>IMAGEN</t>
  </si>
  <si>
    <t>FINANCIERO</t>
  </si>
  <si>
    <t>TECNOLOGICO</t>
  </si>
  <si>
    <t>,</t>
  </si>
  <si>
    <t>BAJO</t>
  </si>
  <si>
    <t xml:space="preserve">ALTO </t>
  </si>
  <si>
    <t>EXTREMO</t>
  </si>
  <si>
    <t>CALIFICACION DEL CONTROL</t>
  </si>
  <si>
    <t>CONTROLES      (SI EXISTEN)</t>
  </si>
  <si>
    <t>FORMATO - MAPA DE RIESGOS DE PROSPERIDAD SOCIAL</t>
  </si>
  <si>
    <t>LISTAS DESPLEGABLES</t>
  </si>
  <si>
    <t>Codigo: F - DE - 06</t>
  </si>
  <si>
    <t>Versión: 02</t>
  </si>
  <si>
    <t>Fecha de Aprobación: Agosto de 2016</t>
  </si>
  <si>
    <t>CASI SEGURO</t>
  </si>
  <si>
    <t>PROBABLE</t>
  </si>
  <si>
    <t>POSIBLE</t>
  </si>
  <si>
    <t>IMPROBABLE</t>
  </si>
  <si>
    <t>RARO</t>
  </si>
  <si>
    <t>INSIGNIFICANTE</t>
  </si>
  <si>
    <t>MENOR</t>
  </si>
  <si>
    <t>MAYOR</t>
  </si>
  <si>
    <t>CATASTROFICO</t>
  </si>
  <si>
    <t xml:space="preserve">INSIGNIFICANTE </t>
  </si>
  <si>
    <r>
      <t>Codigo:</t>
    </r>
    <r>
      <rPr>
        <sz val="8"/>
        <color theme="1"/>
        <rFont val="Verdana"/>
        <family val="2"/>
      </rPr>
      <t xml:space="preserve"> F - DE - 06</t>
    </r>
  </si>
  <si>
    <t>CONSECUENCIAS</t>
  </si>
  <si>
    <t>E: ZONA DE RIESGO EXTREMA. REDUCIR EL RIESGO, EVITAR, COMPARTIR O TRANSFERIR</t>
  </si>
  <si>
    <t>CAUSAS</t>
  </si>
  <si>
    <t>PROCESO: DIRECCIONAMIENTO ESTRATÉGICO</t>
  </si>
  <si>
    <t xml:space="preserve">FORMATO - MAPA DE RIESGOS DE PROSPERIDAD SOCIAL </t>
  </si>
  <si>
    <r>
      <t>Página</t>
    </r>
    <r>
      <rPr>
        <sz val="8"/>
        <color theme="1"/>
        <rFont val="Verdana"/>
        <family val="2"/>
      </rPr>
      <t xml:space="preserve"> 3 de 3</t>
    </r>
  </si>
  <si>
    <t>FECHA/PERIODICIDAD CUMPLIMIENTO</t>
  </si>
  <si>
    <t>AREA RESPONSABLE</t>
  </si>
  <si>
    <t>TOTAL</t>
  </si>
  <si>
    <t>CORRUPCIÓN</t>
  </si>
  <si>
    <t>ZONA DE RIESGO</t>
  </si>
  <si>
    <t>BAJA</t>
  </si>
  <si>
    <t>MODERADA</t>
  </si>
  <si>
    <t xml:space="preserve">ALTA </t>
  </si>
  <si>
    <t>EXTREMA</t>
  </si>
  <si>
    <t>Versión: 3</t>
  </si>
  <si>
    <t>PARTICIPACIÓN Y SERVICIO AL CIUDADANO</t>
  </si>
  <si>
    <t>DIRECCIONAMIENTO ESTRATÉGICO</t>
  </si>
  <si>
    <t>FORMULACIÓN DE POLÍTICA</t>
  </si>
  <si>
    <t>GESTIÓN Y ARTICULACIÓN DE LA OFERTA</t>
  </si>
  <si>
    <t>GESTIÓN PARA LA INCLUSIÓN SOCIAL</t>
  </si>
  <si>
    <t>GESTIÓN DE ACOMPAÑAMIENTO</t>
  </si>
  <si>
    <t>GESTIÓN DE INFORMACIÓN</t>
  </si>
  <si>
    <t>SEGUIMIENTO Y EVALUACIÓN DE LA POLÍTICA</t>
  </si>
  <si>
    <t>GESTIÓN DE TALENTO HUMANO</t>
  </si>
  <si>
    <t>GESTIÓN FINANCIERA</t>
  </si>
  <si>
    <t>GESTIÓN JURÍDICA</t>
  </si>
  <si>
    <t>GESTIÓN DE ADQUISICIÓN DE BIENES Y SERVICIOS</t>
  </si>
  <si>
    <t>GESTIÓN DOCUMENTAL</t>
  </si>
  <si>
    <t>GESTIÓN DE ADMINISTRACIÓN LOGÍSTICA</t>
  </si>
  <si>
    <t>GESTIÓN DE TECNOLOGÍA</t>
  </si>
  <si>
    <t>SEGUIMIENTO Y EVALUACIÓN AL SISTEMA DE CONTROL INTERNO</t>
  </si>
  <si>
    <t>ESTRATÉGICO</t>
  </si>
  <si>
    <t>TECNOLÓGICO</t>
  </si>
  <si>
    <t>CATASTRÓFICO</t>
  </si>
  <si>
    <r>
      <rPr>
        <b/>
        <sz val="11"/>
        <color theme="1"/>
        <rFont val="Calibri"/>
        <family val="2"/>
        <scheme val="minor"/>
      </rPr>
      <t>Calificación del control:</t>
    </r>
    <r>
      <rPr>
        <sz val="11"/>
        <color theme="1"/>
        <rFont val="Calibri"/>
        <family val="2"/>
        <scheme val="minor"/>
      </rPr>
      <t xml:space="preserve">
1, Califique cero (0) si no tiene controles asociados a las actividades
2, Califique uno (1) si tiene Controles asociados a las actividades pero estos NO estan documentados y/o NO son efectivos.
3, Califique dos (2) si tiene controles asociados a las actividades están documentados y son efectivos.
Dependiendo de la calificación del control existente, en la evaluación final se disminuirá en la escala de probabilidad de ocurrencia</t>
    </r>
  </si>
  <si>
    <t>CONTEXTO EXTERNO</t>
  </si>
  <si>
    <t>CONTEXTO INTERNO</t>
  </si>
  <si>
    <t>CONTEXTO DEL PROCESO</t>
  </si>
  <si>
    <t>DESCRIPCIÓN DEL RIESGO</t>
  </si>
  <si>
    <t>ACTIVO DE INFORMACIÓN (riesgo seguridad digital)</t>
  </si>
  <si>
    <t>AMENAZAS (Riesgo Seguridad digital)</t>
  </si>
  <si>
    <t>SOPORTE</t>
  </si>
  <si>
    <t>RESPONSABLE DEL CONTROL</t>
  </si>
  <si>
    <t xml:space="preserve">ACTIVIDADES DE CONTROL </t>
  </si>
  <si>
    <t>RESPONSABLE DE LA ACTIVIDAD</t>
  </si>
  <si>
    <t>PROPÓSITO</t>
  </si>
  <si>
    <t>PERIODICIDAD</t>
  </si>
  <si>
    <t>NOMBRE DEL RESPONSABLE</t>
  </si>
  <si>
    <t>CÓMO SE REALIZA LA ACTIVIDAD DE CONTROL</t>
  </si>
  <si>
    <t>SOPORTE O EVIDENCIA</t>
  </si>
  <si>
    <t>NOMBRE DEL SOPORTE O EVIDENCIA</t>
  </si>
  <si>
    <t>RIESGO RESIDUAL</t>
  </si>
  <si>
    <t>RIESGO INHERENTE</t>
  </si>
  <si>
    <t>RARA VEZ</t>
  </si>
  <si>
    <t xml:space="preserve">Criterio de evaluación. </t>
  </si>
  <si>
    <t xml:space="preserve">Opción de respuesta al criterio de evaluación </t>
  </si>
  <si>
    <t xml:space="preserve">Peso en la evaluación del diseño del control </t>
  </si>
  <si>
    <t xml:space="preserve">1.1 Asignación del responsable </t>
  </si>
  <si>
    <t xml:space="preserve">Asignado </t>
  </si>
  <si>
    <t xml:space="preserve">1.2 Segregación y autoridad del responsable. </t>
  </si>
  <si>
    <t xml:space="preserve">2. Periodicidad </t>
  </si>
  <si>
    <t xml:space="preserve">3. Propósito </t>
  </si>
  <si>
    <t xml:space="preserve">4. Cómo se realiza la actividad de control. </t>
  </si>
  <si>
    <t xml:space="preserve">5. Qué pasa con las observaciones o desviaciones </t>
  </si>
  <si>
    <t xml:space="preserve">6. Evidencia de la ejecución del control. </t>
  </si>
  <si>
    <t>AUTORIDAD DEL RESPONSABLE</t>
  </si>
  <si>
    <t xml:space="preserve">SE INVESTIGAN Y RESUELVEN OPORTUNAMENTE </t>
  </si>
  <si>
    <t>EVIDENCIA</t>
  </si>
  <si>
    <t>SOLIDEZ DE EJECUCIÓN</t>
  </si>
  <si>
    <t>SOLIDEZ INDIVIDUAL</t>
  </si>
  <si>
    <t>DISMINUYE PROBABILIDAD</t>
  </si>
  <si>
    <t>DISMINUYE IMPACTO</t>
  </si>
  <si>
    <t xml:space="preserve">Peso del diseño individual o promedio de los controles. (DISEÑO) </t>
  </si>
  <si>
    <t xml:space="preserve">El control se ejecuta de manera consistente por los responsables. (EJECUCIÓN) </t>
  </si>
  <si>
    <t xml:space="preserve">Solidez individual de cada control fuerte:100 moderado:50 debil:0 </t>
  </si>
  <si>
    <t xml:space="preserve">Aplica plan de acción para fortalecer el control
Sí / NO  </t>
  </si>
  <si>
    <r>
      <t xml:space="preserve">fuerte </t>
    </r>
    <r>
      <rPr>
        <sz val="8"/>
        <color rgb="FF000000"/>
        <rFont val="Century Gothic"/>
        <family val="2"/>
      </rPr>
      <t xml:space="preserve">(siempre se ejecuta) </t>
    </r>
  </si>
  <si>
    <t xml:space="preserve">No </t>
  </si>
  <si>
    <r>
      <t xml:space="preserve">moderado </t>
    </r>
    <r>
      <rPr>
        <sz val="8"/>
        <color rgb="FF000000"/>
        <rFont val="Century Gothic"/>
        <family val="2"/>
      </rPr>
      <t xml:space="preserve">( algunas veces) </t>
    </r>
  </si>
  <si>
    <t xml:space="preserve">Sí </t>
  </si>
  <si>
    <r>
      <t xml:space="preserve">débil </t>
    </r>
    <r>
      <rPr>
        <sz val="8"/>
        <color rgb="FF000000"/>
        <rFont val="Century Gothic"/>
        <family val="2"/>
      </rPr>
      <t xml:space="preserve">(no se ejecuta) </t>
    </r>
  </si>
  <si>
    <r>
      <t xml:space="preserve">moderado </t>
    </r>
    <r>
      <rPr>
        <sz val="8"/>
        <color rgb="FF000000"/>
        <rFont val="Century Gothic"/>
        <family val="2"/>
      </rPr>
      <t xml:space="preserve">(algunas veces) </t>
    </r>
  </si>
  <si>
    <t>FUERTE</t>
  </si>
  <si>
    <t>96-100</t>
  </si>
  <si>
    <t>86-95</t>
  </si>
  <si>
    <t xml:space="preserve">MODERADO </t>
  </si>
  <si>
    <t>0-85</t>
  </si>
  <si>
    <t>DEBIL</t>
  </si>
  <si>
    <t>Asignado</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</si>
  <si>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</si>
  <si>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</si>
  <si>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</si>
  <si>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</si>
  <si>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</si>
  <si>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</si>
  <si>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</si>
  <si>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</si>
  <si>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</si>
  <si>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</si>
  <si>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</si>
  <si>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</si>
  <si>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</si>
  <si>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</si>
  <si>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No existe</t>
  </si>
  <si>
    <t>CALIFICACION DEL DISEÑO DEL CONTROL</t>
  </si>
  <si>
    <t>CALIFICACIÓN DEL DISEÑO</t>
  </si>
  <si>
    <t>Fuerte</t>
  </si>
  <si>
    <t>Moderado</t>
  </si>
  <si>
    <t>Débil</t>
  </si>
  <si>
    <t>para fórmula (no tocar)</t>
  </si>
  <si>
    <t>directamente</t>
  </si>
  <si>
    <t>no disminuye</t>
  </si>
  <si>
    <t>indirectamente</t>
  </si>
  <si>
    <t>A1</t>
  </si>
  <si>
    <t>A2</t>
  </si>
  <si>
    <t>A3</t>
  </si>
  <si>
    <t>A4</t>
  </si>
  <si>
    <t>A5</t>
  </si>
  <si>
    <t>A6</t>
  </si>
  <si>
    <t>M1</t>
  </si>
  <si>
    <t>M2</t>
  </si>
  <si>
    <t>M3</t>
  </si>
  <si>
    <t>M4</t>
  </si>
  <si>
    <t>B1</t>
  </si>
  <si>
    <t>B2</t>
  </si>
  <si>
    <t>B3</t>
  </si>
  <si>
    <t>B4</t>
  </si>
  <si>
    <t>B5</t>
  </si>
  <si>
    <t>E1</t>
  </si>
  <si>
    <t>E2</t>
  </si>
  <si>
    <t>E3</t>
  </si>
  <si>
    <t>E4</t>
  </si>
  <si>
    <t>E5</t>
  </si>
  <si>
    <t>E6</t>
  </si>
  <si>
    <t>E7</t>
  </si>
  <si>
    <t>E8</t>
  </si>
  <si>
    <t>E9</t>
  </si>
  <si>
    <t>A7</t>
  </si>
  <si>
    <t>-</t>
  </si>
  <si>
    <t>NA</t>
  </si>
  <si>
    <t xml:space="preserve">NA </t>
  </si>
  <si>
    <t xml:space="preserve">fuerte (siempre se ejecuta) </t>
  </si>
  <si>
    <t xml:space="preserve">moderado (algunas veces) </t>
  </si>
  <si>
    <t>Deserción e inasistencia de la población participante durante la ejecución de los componentes</t>
  </si>
  <si>
    <t>La deserción e inasistencia se presenta por causas inherentes tanto a los participantes como a los programas de la DIP, se manifiesta con la baja participación en las actividades de las rutas operativas</t>
  </si>
  <si>
    <t>1. Diferencias de expectativas de la población frente a la oferta, generando pérdida de interés y/o resistencia al cambio de los participantes</t>
  </si>
  <si>
    <t>Población sin inclusión productiva
Pérdida de los recursos invertidos
Pérdida de oportunidad para el ingreso de otros potenciales participantes</t>
  </si>
  <si>
    <t>Las dificultades en la concertación de nuestras intervenciones con las comunidades étnicas sujeto de atención, por características de los territorios, preferencias culturales, etc., podrían llevar a las comunidades a no aceptar la intervención en sus territorios.</t>
  </si>
  <si>
    <t>Coordinador del GIT respectivo</t>
  </si>
  <si>
    <t>Ajustado a la ejecución de los proyectos de la DIP</t>
  </si>
  <si>
    <t>Profesional DIP designado como supervisor del convenio/contrato</t>
  </si>
  <si>
    <t>Informe de Diagnóstico participativo</t>
  </si>
  <si>
    <t xml:space="preserve">Coordinador GIT Formulación y Monitoreo </t>
  </si>
  <si>
    <t>Director DIP / Coordinador GIT Formulación y Monitoreo / Coordinador GIT Sistemas de Información DIP</t>
  </si>
  <si>
    <t xml:space="preserve">Coordinador GIT Sistemas DIP </t>
  </si>
  <si>
    <t>ACEPTAR EL RIESGO</t>
  </si>
  <si>
    <t>REDUCIR EL RIESGO</t>
  </si>
  <si>
    <t>Incumplimiento de los términos legales para la atención oportuna y con calidad de las PQRSDF.</t>
  </si>
  <si>
    <t>El riesgo se materializa cuando las PQRSDF interpuestas por los ciudadanos, beneficiarios y grupos de interés se responden fuera de los tiempos legalmente establecidos y no se responde a las dimensiones y los criterios de calidad.</t>
  </si>
  <si>
    <t>N/A</t>
  </si>
  <si>
    <t>1. Debilidades en la herramienta tecnológica que apoyan la gestión de las PQRSDF.</t>
  </si>
  <si>
    <t>SEGURIDAD DIGITAL</t>
  </si>
  <si>
    <t>Coordinadora del GIT de Participación Ciudadana.</t>
  </si>
  <si>
    <t xml:space="preserve">débil (no se ejecuta) </t>
  </si>
  <si>
    <t xml:space="preserve">Afectación del debido proceso disciplinario a los funcionarios y/o exfuncionarios de la entidad </t>
  </si>
  <si>
    <t xml:space="preserve">Demora en el adelantamiento de las etapas disciplinarias, tales como indagación preliminar, investigación disciplinaria, pliego de cargos, práctica probatoria y fallo, afectando la oportunidad procesal establecida por la ley. </t>
  </si>
  <si>
    <t>Prescripción y caducidad de la acción disciplinaria.</t>
  </si>
  <si>
    <t xml:space="preserve">Sesgo en la  valoración probatoria y/o en la aplicación del procedimiento disciplinario en beneficio propio o de un tercero.  </t>
  </si>
  <si>
    <t>Valoración  inadecuada del material probatorio obrante en los expedientes disciplinarios con el fin de favorecer o perjudicar al investigado, y/o aplicación irregular del procedimiento disciplinario con el fin de generar demoras injustificadas.</t>
  </si>
  <si>
    <t xml:space="preserve">Falta de control a la valoración probatoria y/o al procedimiento disciplinario aplicado por el abogado responsable del expediente disciplinario, y/o el Coordinador del Grupo de Control Interno Disciplinario.  </t>
  </si>
  <si>
    <t>Sanciones disciplinarias y penales</t>
  </si>
  <si>
    <t>Cada 2 meses</t>
  </si>
  <si>
    <t>Permanente</t>
  </si>
  <si>
    <t>Acta de reunión y compromisos 
Autos debidamente revisados y aprobados por el Coordinador del Grupo</t>
  </si>
  <si>
    <t>Secretaría General - GIT Control Interno Disciplinario</t>
  </si>
  <si>
    <t xml:space="preserve">Auto / Resolución </t>
  </si>
  <si>
    <t xml:space="preserve">Oficina Asesora Jurídica </t>
  </si>
  <si>
    <t>Trimestral</t>
  </si>
  <si>
    <t>Cada vez que se requiera</t>
  </si>
  <si>
    <t>Pérdida, sustracción o modificación de la información de los expedientes para beneficio personal o de terceros</t>
  </si>
  <si>
    <t>Alteración de la integridad de los expedientes que se encuentran almacenados en el archivo central para beneficio personal o de terceros.</t>
  </si>
  <si>
    <t>Sanciones disciplinarias y legales.
Pérdida de memoria institucional.</t>
  </si>
  <si>
    <t>Subdirección de Operaciones</t>
  </si>
  <si>
    <t>Inconsistencias en el inventario</t>
  </si>
  <si>
    <t>El inventario no corresponde con los registros de bienes en PCT (bienes asignados o en bodega).</t>
  </si>
  <si>
    <t xml:space="preserve">Disposiciones establecidas en las fichas técnicas o estudios previos que dirijan los procesos a un grupo o persona en particular.                                                      </t>
  </si>
  <si>
    <t>Pérdida de integridad y/o confiabilidad de la información de los convenios y proyectos</t>
  </si>
  <si>
    <t>Falta de oportunidad en el registro de las Bases de Datos</t>
  </si>
  <si>
    <t xml:space="preserve">Rezago presupuestal constituído con inconsistencias. </t>
  </si>
  <si>
    <t xml:space="preserve">Constitución de las Reservas y  Cuentas por Pagar Presupuestales con información errónea. </t>
  </si>
  <si>
    <t>Afectación en la información presupuestal. 
Sanciones Disciplinarias.                                                                                                                                                                                                                                                                                                                                                                                                                                                                                                                                                                                                                                                                                                                                                                                                                                                                                                                                                                                                                                                                                                                                                                                        Desgaste administrativo por reprocesos.</t>
  </si>
  <si>
    <t>Presentación con errores y/o extemporánea de las declaraciones de impuestos.</t>
  </si>
  <si>
    <t>Declaraciones de impuestos (con posibles errores) que como consecuencia de los aspectos enumerados, obligan al incumplimiento de los tiempos establecidos por la DIAN  y/o Entidades Territoriales en sus calendarios tributarios.</t>
  </si>
  <si>
    <t xml:space="preserve">Pago de sanciones e intereses de mora. </t>
  </si>
  <si>
    <t>Pérdida de recursos.
Demoras en la ejecución física y financiera de proyectos y/o contratos. 
Ejecución presupuestal ineficiente.
Investigaciones y sanciones.</t>
  </si>
  <si>
    <t>Sanciones disciplinarias, penales y legales.</t>
  </si>
  <si>
    <t>Base de datos en excel revisada y confirmada. 
Memorando de devolución de la solicitud si esta presenta inconsistencias.</t>
  </si>
  <si>
    <t>Carpeta con la documentación correspondiente a la información actualizada de los calendarios tributarios de los municipios y departamentos.</t>
  </si>
  <si>
    <t>Cada vez que recibe una solicitud de pago</t>
  </si>
  <si>
    <t>Profesional con perfil SIIF "Autorizador Endoso"</t>
  </si>
  <si>
    <t>Subdirección Financiera</t>
  </si>
  <si>
    <t>Subdirección de Contratación</t>
  </si>
  <si>
    <t xml:space="preserve">Gestión y  articulación de oferta social no pertinente para la superación de la pobreza </t>
  </si>
  <si>
    <t>Cada vez que se realiza la entrega de bienes en especie</t>
  </si>
  <si>
    <t>Acta de Entrega  de Activos en  Especie al operador F-AO-07; Constancia de Entrega de Bienes en Especie a Beneficiarios Código F-AO-20; Base de Datos; Informe Ejecutivo de Distribución de Activos - Informe del Operador; Constancia de Entrega de Bienes en Especie a Beneficiarios Código F-AO-20; Formato de Acompañamiento Presencial a Entrega de Bienes en Especie  Código F-AO-188 e invitaciones órganos de control. \\Calypso\Prosperidad Social\SD Para la Superacion de la Pobreza\Direccion de Gestion y Articulacion de la Oferta\OFERTA PÚBLICA</t>
  </si>
  <si>
    <t>Por oportunidad</t>
  </si>
  <si>
    <t>Cada vez que se realiza la entrega de Bienes en Especie</t>
  </si>
  <si>
    <t xml:space="preserve">Inoportunidad en la entrega de los incentivos a los participantes.
</t>
  </si>
  <si>
    <t>Entrega de incentivos fuera del cronograma establecido.</t>
  </si>
  <si>
    <t>Incumplimiento por parte de Alcaldías Municipales, Instituciones de Educación Superior-IES, SENA, MEN, ICBF de las obligaciones suscritas para la operación de los programas.</t>
  </si>
  <si>
    <t>Entre las autoridades y entidades, que intervienen en la operación, se presente incumplimiento de las obligaciones establecidas en los convenios interadministrativos.</t>
  </si>
  <si>
    <t>1. Falta de aplicación de las claúsulas sobre responsabilidades fiscales, disciplinarias y penales ante el incumplimiento de las obligaciones de los convenios.</t>
  </si>
  <si>
    <t xml:space="preserve">Bajo porcentaje de cumplimiento
Aumento de las PQRS
Dificultades en el proceso operativo de verificación
No contar con el talento humano y recursos tecnicos, administrativos y logisticos  disponibles para la implementación de los programas 
Esfuerzo adicional del equipo de trabajo para el cumplimiento de metas
Liquidación errada de incentivos por inconsistencias en el reporte por parte de las autoridades y entidades responsables. </t>
  </si>
  <si>
    <t>Liquidación y pago de incentivos a personas fallecidas</t>
  </si>
  <si>
    <t xml:space="preserve">
Reprocesos operativos.
Hallazgos de los entes de control.
Desgaste institucional.
Perdida de credibilidad.</t>
  </si>
  <si>
    <t>Fuga de información sensible de los beneficiarios de los programas</t>
  </si>
  <si>
    <t>Los usuarios de de SIFA y SIJA tienen acceso a información sensible de los beneficiarios que puede ser utilizada para fines distintos a los objetivos de los programas</t>
  </si>
  <si>
    <t>Uso no autorizado de información</t>
  </si>
  <si>
    <t xml:space="preserve">Uso indebido de información de los programas por parte de terceros
Exposición de datos sensibles
Robo de datos
Pérdida de confidencialidad
</t>
  </si>
  <si>
    <t>Manejo inadecuado de información por parte de  actores territoriales, a fin de obtener beneficios particulares.</t>
  </si>
  <si>
    <t>Incumplimiento de contratos suscritos con operadores</t>
  </si>
  <si>
    <t xml:space="preserve">Cargue de información inconsistente  para la verificación de compromisos </t>
  </si>
  <si>
    <t>Liquidación de incentivos errada para algunos beneficiarios
Reprocesos operativos en los programas
Aumento de las PQRS</t>
  </si>
  <si>
    <t>Acta de comité, soportes y correos electrónicos</t>
  </si>
  <si>
    <t>Coordinador GIT Antifraudes</t>
  </si>
  <si>
    <t>Cada ciclo operativo</t>
  </si>
  <si>
    <t>Base de datos y registros de los sistemas de información</t>
  </si>
  <si>
    <t xml:space="preserve"> Coordinadores de Programa</t>
  </si>
  <si>
    <t>Oficios, correos electrónicos y actas de reunión</t>
  </si>
  <si>
    <t>Supervisor del contrato</t>
  </si>
  <si>
    <t>Ayuda de memoria de las actividades y listados de asistencia</t>
  </si>
  <si>
    <t>Profesional de liquidación del programa Jóvenes en Acción</t>
  </si>
  <si>
    <t>Reporte precargue y correos electrónicos.</t>
  </si>
  <si>
    <t>Profesionales de nivel nacional Familias en Acción</t>
  </si>
  <si>
    <t>Actas de reunión, oficios, correos electrónicos y ayuda de memoria de visita</t>
  </si>
  <si>
    <t>Publicar información errónea por cualquiera de los canales digitales de la entidad.</t>
  </si>
  <si>
    <t>Pérdida de credibilidad y confianza en OCI.
Investigaciones disciplinarias, penales y fiscales</t>
  </si>
  <si>
    <t>Oficina de Control Interno</t>
  </si>
  <si>
    <t>Coordinador GIT Infraestructura y Servicios de TI</t>
  </si>
  <si>
    <t>Profesional GIT Infraestructura y Servicios de TI</t>
  </si>
  <si>
    <t>Dirección de Inclusión Productiva</t>
  </si>
  <si>
    <t>Dirección de Infraestructura Social y Hábitat</t>
  </si>
  <si>
    <t>Pérdida de imagen institucional
Investigaciones penales, disciplinarias y fiscales
Detrimento patrimonial
Desinterés e inconformismo de la comunidad con los proyectos
Proyectos que no atienden la necesidad de la comunidad beneficiaria.</t>
  </si>
  <si>
    <t>Solicitar beneficios económicos o dádivas con el fin de que los proyectos presentados cumplan los requisitos del programa, para beneficio propio o de terceros</t>
  </si>
  <si>
    <t>Pérdida de imagen institucional
Investigaciones penales, disciplinarias y fiscales
Enriquecimiento ilícito de  Servidores públicos.
Desinterés e inconformismo de la comunidad con los proyectos institucionales.
Proyectos que no atienden la necesidad de la comunidad beneficiaria.</t>
  </si>
  <si>
    <t xml:space="preserve">2. Información insuficiente a los beneficiarios de los programas </t>
  </si>
  <si>
    <t xml:space="preserve">1. Debilidades en las estrategias comunicativas para coadyuvar en el posicionamiento de los programas </t>
  </si>
  <si>
    <t>Incumplimiento de actividades estratégicas para la operación de los programas
Afectación negativa de imagen institucional
Insatisfacción de los beneficiarios de los Programas
Reprocesos  operativos en los programas</t>
  </si>
  <si>
    <t>Dirección de Transferencias Monetarias Condicionadas</t>
  </si>
  <si>
    <t>Acceso sin restricción a la información física en archivo central.</t>
  </si>
  <si>
    <t xml:space="preserve">Actas de revisión de la minuta.
Comunicación dirigida a la supervisión de vigilancia
</t>
  </si>
  <si>
    <t>Goria Esperanza Merchán
Coordinadora GIT de Administración de Bienes</t>
  </si>
  <si>
    <t>Oficina de Comunicaciones</t>
  </si>
  <si>
    <t>Supervisor del Convenio</t>
  </si>
  <si>
    <t xml:space="preserve">Informes, actas de comisión. Informes de supervisión del Convenio Interadministrativo, oficios, memorandos, correos electrónicos. </t>
  </si>
  <si>
    <t xml:space="preserve">Consiste en que el plan aprobado por el Comité de Coordinación de Control Interno no se ejecute en su totalidad </t>
  </si>
  <si>
    <t>Retrasos en los procesos de viabilidad técnica de los proyectos de inversión.</t>
  </si>
  <si>
    <t>Reprocesos en la formulación de los proyectos</t>
  </si>
  <si>
    <t xml:space="preserve">Cada vez que se va a realizar la formulación o actualización de un proyecto de inversión </t>
  </si>
  <si>
    <t>Publicación de Información con inconsistencias relacionada con los  programas de la Entidad.</t>
  </si>
  <si>
    <t>Publicación de información que no es coherente con los datos y cifras de cada proyecto o programa misional</t>
  </si>
  <si>
    <t>Afectación en el proceso de toma de decisiones 
Pérdida de credibilidad que impacta la imagen de la entidad y la confianza de los ciudadanos y grupos de interés.</t>
  </si>
  <si>
    <t>Fuga de información personal de los beneficiarios de programas de la Entidad durante el proceso de consolidación y análisis.</t>
  </si>
  <si>
    <t>Fuga de información por falta de protocolos para el manejo de información de las personas beneficiarias de programas de la Entidad.</t>
  </si>
  <si>
    <t>Asignación incorrecta de perfiles de acceso a los datos.</t>
  </si>
  <si>
    <t>Sanciones disciplinarias y legales.
Afectación de la imagen institucional.
Asignación incorrecta de subsidios del Estado
Fraudes</t>
  </si>
  <si>
    <t>Cuando se presente</t>
  </si>
  <si>
    <t>Cuando se presente la situación</t>
  </si>
  <si>
    <t>Director Regional</t>
  </si>
  <si>
    <t>Coordinadora GIT de Administración de Bienes</t>
  </si>
  <si>
    <t>Coordinador GIT Control Interno Disciplinario</t>
  </si>
  <si>
    <t xml:space="preserve">Afectación a la operación de la Entidad,  la salud y seguridad en el trabajo de los servidores públicos y partes interesadas </t>
  </si>
  <si>
    <t>Eventos que sucedan y que afecten la operación de la Entidad en cuanto al personal y la prestación del servicio.</t>
  </si>
  <si>
    <t>Coordinador de GIT Bienestar</t>
  </si>
  <si>
    <t>Coordinador GIT Bienestar</t>
  </si>
  <si>
    <t>Subdirección de Talento Humano</t>
  </si>
  <si>
    <t>Inconsistencias en la liquidación de la nómina por la aplicación errada de parametros y/o conceptos de ley.</t>
  </si>
  <si>
    <t>Aplicación errada de conceptos de ley, frente a lo que concierne a la liquidación de la nómina.</t>
  </si>
  <si>
    <t>Pagos mal aplicados</t>
  </si>
  <si>
    <t>Liquidaciones erradas de conceptos de nómina</t>
  </si>
  <si>
    <t>Coordinador  GIT Administracion del Talento Humano</t>
  </si>
  <si>
    <t xml:space="preserve">Reducción o aplazamiento del presupuesto de la Entidad. </t>
  </si>
  <si>
    <t>Debido a políticas de austeridad, políticas macroeconómicas y fiscales que conlleven a la reducción o aplazamiento del presupuesto de la Entidad lo que causa incumplimiento en las metas establecidas.</t>
  </si>
  <si>
    <t>Bajo recaudo de recursos por parte del Estado.</t>
  </si>
  <si>
    <t>El riesgo es una situación no controlable por la Entidad, sin embargo se mitiga con la gestión de la Dirección General y la Oficina Asesora de Planeación quienes justifican ante el Consejo de Ministros la importancia de los programas sociales, a través del reporte del cumplimiento de metas y ejecución presupuestal; así como, el impacto en la población atendida. Como evidencia de esta gestión se elaboran fichas de ejecución presupuestal.</t>
  </si>
  <si>
    <t>Jefe Oficina Asesora de Planeación</t>
  </si>
  <si>
    <t>Ficha mensual de ejecución presupuestal</t>
  </si>
  <si>
    <t>Formular proyectos  de inversión atendiendo intereses particulares o de una población específica diferente a los grupos de valor de la Entidad</t>
  </si>
  <si>
    <t>En los proyectos de inversión se regionalicen recursos a un departamento o municipio que no esté focalizado de acuerdo con los criterios definidos para beneficio de particulares o de alguna población específica</t>
  </si>
  <si>
    <t xml:space="preserve">
Las decisiones en torno a la focalización de proyectos de inversión se toman sin sustento técnico</t>
  </si>
  <si>
    <t>Sanciones disciplinarias 
Grupos de valor desatendidos
Orientación de recursos hacia zonas no prioritarias</t>
  </si>
  <si>
    <t>Jefe de la OAP y
Profesional encargado de realizar el control de viabilidad de la OAP - GIT Proyectos y Presupuesto</t>
  </si>
  <si>
    <t>Cada vez que se formule o se modifique un proyecto de inversión</t>
  </si>
  <si>
    <t>Ficha EBI y documentos soporte cargados en el SUIFP</t>
  </si>
  <si>
    <t xml:space="preserve">Realizar mesas técnicas donde se revise la necesidad del proyecto y los criterios propuestos por los formuladores </t>
  </si>
  <si>
    <t>Cada vez que se genere la solicitud de formulación</t>
  </si>
  <si>
    <t>Profesional encargado del Proyecto de inversión
Jefe Oficina Asesora de Planeación</t>
  </si>
  <si>
    <t>2. Inoportuno reporte de desvinculación por las entidades intervinientes para la inactivación de usuarios y claves de acceso a las consultas</t>
  </si>
  <si>
    <t>Oficina Asesora de Planeación / GIT de Formulación y Evaluación</t>
  </si>
  <si>
    <t>Secretaría General / GIT Infraestructura y Servicios de TI</t>
  </si>
  <si>
    <t>Durante la formulación o actualización de los proyectos de inversión de la Entidad pueden presentarse  demoras   y dilación que dificultan el cumplimiento de los requisitos y plazos establecido por el DNP para estos trámites, lo cual obedece principalmente por la diversidad de criterios técnico entre el DNP y el Departamento Administrativo de Prosperidad social</t>
  </si>
  <si>
    <t>Oficina Asesora de Planeación / GIT Gestión de Información</t>
  </si>
  <si>
    <t>Secretaría General / GIT de Participación Ciudadana.</t>
  </si>
  <si>
    <t>Dirección de Gestión y Articulación de la Oferta Social</t>
  </si>
  <si>
    <t>Oficina Asesora de Planeación / GIT Proyectos y Presupuesto</t>
  </si>
  <si>
    <t>CONTROLES</t>
  </si>
  <si>
    <t>PREVENTIVOS</t>
  </si>
  <si>
    <t>DETECTIVOS</t>
  </si>
  <si>
    <t>NO CONTROL</t>
  </si>
  <si>
    <t>1. Errores humanos involuntarios en los registros de deducciones tanto en liquidaciones tributarias y obligaciones en el SIIF.</t>
  </si>
  <si>
    <t>2. Desconocimiento de las actualizaciones de las normas y  de los calendarios tributarios de la DIAN y Entes Territoriales.</t>
  </si>
  <si>
    <t>1. Errores e inconsistencias en las solicitudes de pago remitidas por el supervisor del contrato.</t>
  </si>
  <si>
    <t>2. Errores en los registros de las obligaciones, órdenes de pago y autorización de endosos (cuando aplique) en el SIIF.</t>
  </si>
  <si>
    <t xml:space="preserve">Conciliaciones, listados de asistencias, actas, correos electrónicos y memorandos. </t>
  </si>
  <si>
    <t xml:space="preserve">Contador de la Entidad o su delegado </t>
  </si>
  <si>
    <t>Registro en SIIF de la información contable. 
Correo electrónico y/o memorando devolución.</t>
  </si>
  <si>
    <t>Comprobante Contable aprobado o anulado según sea el caso.</t>
  </si>
  <si>
    <t>Cada vez que se cree un usuario en SIIF.</t>
  </si>
  <si>
    <t>Registrador SIIF.</t>
  </si>
  <si>
    <t>Reporte de Creación de Usuario en SIIF.</t>
  </si>
  <si>
    <t>Adulteración, falsificación o sustitución de la documentación del archivo físico de la Subdirección Financiera.</t>
  </si>
  <si>
    <t>Funcionarios encargados de la gestión documental pueden manipular  expedientes que contienen información crítica respecto de la gestión financiera.</t>
  </si>
  <si>
    <t>Funcionario designado de la custodia del archivo.</t>
  </si>
  <si>
    <t>Correo de electrónico de solicitud de información.</t>
  </si>
  <si>
    <t>Funcionario GT Tesorería.</t>
  </si>
  <si>
    <t>CONTROL DE CAMBIOS Y VERSIONES</t>
  </si>
  <si>
    <t>VERSIÓN</t>
  </si>
  <si>
    <t>FECHA DE APROBACIÓN</t>
  </si>
  <si>
    <t>RAZÓN DE LA MODIFICACIÓN</t>
  </si>
  <si>
    <t>Inconformidad de la ciudadanía frente a información entregada que no corresponde a la verdad.
Información equívoca publicada que impacte negativamente la imagen de la entidad.
Protestas masivas, asonadas o similares, derivadas de información errada sobre pagos, convocatorias, etc.</t>
  </si>
  <si>
    <t>Pérdida de confidencialidad de la información a publicar en redes sociales</t>
  </si>
  <si>
    <t>Este es uno de escenarios de riesgos a los que no se le puede aplicar controles y por ende, se acepta el riesgo, pero se realizan los seguimientos permanentes a esta situación</t>
  </si>
  <si>
    <t>Dirección de Gestión y Articulación de la Oferta Social / GIT Empleabilidad</t>
  </si>
  <si>
    <r>
      <t xml:space="preserve">Codigo: </t>
    </r>
    <r>
      <rPr>
        <sz val="10"/>
        <color theme="1"/>
        <rFont val="Work Sans"/>
        <family val="3"/>
      </rPr>
      <t>F - DE - 06</t>
    </r>
  </si>
  <si>
    <r>
      <t xml:space="preserve">Página </t>
    </r>
    <r>
      <rPr>
        <sz val="10"/>
        <color theme="1"/>
        <rFont val="Work Sans"/>
        <family val="3"/>
      </rPr>
      <t>3 de 3</t>
    </r>
  </si>
  <si>
    <t>Estados Financieros que no cuentan con las caraterísticas cualitativas de relevancia y representación fiel en cumplimiento de lo dispuesto en el régimen de Contabilidad Pública, establecidos en el Marco Normativo para Entidades de Gobierno.</t>
  </si>
  <si>
    <t>Cuando los hechos económicos generados en la entidad no se incluyen en el proceso contable, o cuando, siendo incluidos, no cumplen con los criterios de reconocimiento, medición, revelación y presentación dispuestos en el regimen de contabilidad pública, se afectan las características cualitativas de relevancia y representación fiel.</t>
  </si>
  <si>
    <t>Información financiera que no cumple con los objetivos para la rendición de cuentas, toma de decisiones y control.
Abstención de opinión, opinión negativa o con salvedades a los Estados Financieros y no fenecimiento de la cuenta fiscal por parte de la Contraloría General de la República - CGR. 
Corrección, reexpresión y retransmisión de los Estados Financieros a la Contaduría General de la Nación - CGN.</t>
  </si>
  <si>
    <t xml:space="preserve">Dependencias proveedoras de información contable.
Servidor público encargado efectuar la conciliaciónen el GIT Contabilidad. </t>
  </si>
  <si>
    <t>Servidor público  (Enlace Financiero) de la dependencia proveedora de información contable.</t>
  </si>
  <si>
    <t>Servidor público a cargo del GIT Contabilidad</t>
  </si>
  <si>
    <t>Cada vez que se presente</t>
  </si>
  <si>
    <t>Reportes de Información de las dependencias proveedoras de información contable
Registros Contables
Estados Financieros</t>
  </si>
  <si>
    <t>Comprobante contable.</t>
  </si>
  <si>
    <t>Correo electrónico y/o memorando</t>
  </si>
  <si>
    <t>Politicas Actualizadas
Certificados y las cartas de compromiso de asistencia a las capacitaciones.</t>
  </si>
  <si>
    <t>1. Revisión anual de las políticas contables.
2. Revisión semestral de las políticas de operación.
3. Los funcionarios del GT Contabilidad asisten a las capacitaciones de actualización contable brindadas por el ente regulador en la materia cada vez que se programen.</t>
  </si>
  <si>
    <t>1. Anual
2. Semestral
3. Cada vez que se programen</t>
  </si>
  <si>
    <t>La información de los traslados o cambios de sede de funcionarios y/o contratistas no son informados oportunamente a la Subdirección de Operaciones - GIT Administración de Bienes</t>
  </si>
  <si>
    <t>Mínimo una vez al año</t>
  </si>
  <si>
    <t>Los funcionarios del GIT de Administración de Bienes realizan la toma física de inventarios mínimo una vez al año, para verificar la concordancia entre la información registrada en el aplicativo de inventarios y los bienes encontrados físicamente,  a través de la verificación en sitio y el diligenciamiento de los inventarios individuales. En caso de encontrar inconsistencias, se revisan los inventarios de las otras áreas para ubicar el bien faltante o sobrante y se realiza el respectivo ajuste. Como evidencia se presentan los traslados de elementos devolutivos, los comprobantes de traslado y la toma física de inventarios.</t>
  </si>
  <si>
    <t>Dificultades para la inserción de la población en pobreza y pobreza extrema al mercado laboral formal</t>
  </si>
  <si>
    <t>El comportamiento del mercado laboral y las brechas de empleabilidad dificulta la vinculación de los participantes</t>
  </si>
  <si>
    <t>1. Insuficiente oferta laboral para la vinculación de la población en pobreza y pobreza extrema.</t>
  </si>
  <si>
    <t>2. Percepción errónea de los empresarios respecto a la vinculación laboral de la población.</t>
  </si>
  <si>
    <t>3. Bajas habilidades y competencias de la población para el acceso al mercado laboral.</t>
  </si>
  <si>
    <t>4. Escasos recursos económicos de la población para: procesos selección, retención primer mes, vestuario, transporte.</t>
  </si>
  <si>
    <t>Permanencia en la informalidad y vulnerabilidad de la población en pobreza y pobreza extrema.
Incremento de la pobreza por falta de generación de ingresos.
Desmotivación de la población para la vinculación a un empleo formal.</t>
  </si>
  <si>
    <t>Coordinadora del GIT Empleabilidad</t>
  </si>
  <si>
    <t>Director de Gestión y Articulación de la Oferta Social</t>
  </si>
  <si>
    <t>SOCIALES Y CULTURALES</t>
  </si>
  <si>
    <t xml:space="preserve">
</t>
  </si>
  <si>
    <t>Pérdida de información.
Pérdida de integridad de la información.
Vulnerabilidad ante ataques informáticos.
Retraso en las labores de los usuarios que hacen uso de los sistemas</t>
  </si>
  <si>
    <t>Oferta  pública, privada, cooperación y del tercer sector  no pertinente para los hogares y comunidades de los programas de Prosperidad Social.</t>
  </si>
  <si>
    <t>Identificación inadecuada de las necesidades de la población objeto de atención de la Entidad e incorrecto análisis de pertinencia de la oferta.</t>
  </si>
  <si>
    <t>Los Coordinadores de la Dirección de Gestion y Articulacion de la Oferta Social, cada vez que se van a realizar alianzas, donaciones y articulaciones con el sector público y/o privado, tercer sector y cooperacción internacional, realizan un análisis de la caracterización de necesidades de población sujeto de atención; adicionalmente los programas, proyectos o acciones son analizados con el instrumento Malla de Validación que permite validar el impacto de la oferta a  articular en las privaciones del IPM o en los logros familiares de la Estrategia Unidos y generación de ingresos. En caso de que la oferta no sea pertinente se dará por terminada la gestión y se deberá reiniciar el proceso de validación con otras opciones de oferta social. Como evidencia se conservan las listas de asistencia y actas de reuniones del mapeo de la oferta, documento de formalización de la articulación de la oferta pertinente, Formato Demanda de Bienes en Especie, Matriz de Demanda o Necesidad, Informe de Diagnóstico Realizado.</t>
  </si>
  <si>
    <t>Coordinador GIT. Oferta Pública
Coordinador GIT. Innovación Social 
Coordinador GIT. Donaciones
Coordinador GIT. Alianzas y Cooperación Internacional
Coordinador GIT. Empleabilidad</t>
  </si>
  <si>
    <t>Cada vez que se realizan alianzas, donaciones y articulaciones con el sector público, privado, de cooperación y tercer sector</t>
  </si>
  <si>
    <t>Actas y listados de asistencia, actas de reuniones del mapeo de la oferta, documento de formalización de la articulación de la oferta pertinente, Formato Demanda de Bienes en Especie, Matriz de Demanda o Necesidad, Informe de Diagnóstico. DELTA. Carpeta Share Point Dirección de Articulación y Gestión de la Oferta.</t>
  </si>
  <si>
    <t xml:space="preserve">
Reuniones de seguimiento a nivel de la Dirección de Gestión y Articulacion de la Oferta Social para revisar la pertinencia de la oferta gestionada. 
Entrega de lineamientos y recomendaciones en espacios de articulación nacional de la Alta Dirección para poder socializarlos en el ajuste de la oferta social.
Análisis de la pertiencia de la oferta mediante el uso Malla de Validación.
Revisión y actualización periódica de caracterización, procedimientos, manuales y guías del proceso de Gestión y Articulación de la Oferta</t>
  </si>
  <si>
    <t>Formatos y actas de asistencia y documentos técnicos con las recomendaciones del lineamiento de oferta.  Carpeta Share Point Dirección de Articulación y Gestión de la Oferta.</t>
  </si>
  <si>
    <t>Desarticulación con los actores involucrados para generar oferta social pertinente.</t>
  </si>
  <si>
    <t>Dificultad para establecer relaciones efectivas y eficientes con actores públicos, privados, cooperación y del tercer sector que permiten gestionar oferta social pertinente.</t>
  </si>
  <si>
    <t>Cada vez que se realizan articulaciones con el sector público y privado y/o se gestionan proyectos</t>
  </si>
  <si>
    <t>Actas de reunión, informes de gestión, actas de compromiso, listas de asistencia, fichas de oferta, convenios y/o contratos y/o acuerdos, reportes de los sistema de información.</t>
  </si>
  <si>
    <t>Reuniones de seguimiento con entidades del Sector Trabajo para revisar la pertinencia de la Política Pública de empleo en el modelo de inclusión laboral. 
Dar recomendaciones en espacios de articulación nacional y lineamientos  en espacios de nivel territorial que permitan establecer estrategias de empleabilidad para la atención de la población en pobreza y pobreza extrema.
Reuniones de seguimiento con el operador y/o socio del proyecto, informe de ejecución y actas de liquidación de los proyectos.</t>
  </si>
  <si>
    <t>Formatos y actas de asistencia y documentos técnicos. Carpeta Share Point Dirección de Articulación y Gestión de la Oferta.</t>
  </si>
  <si>
    <t>Inconformidad  por parte de los hogares/comunidades posibilitando el aumento de acciones legales.
Necesidades insatisfechas. 
Afectación con daño a la población.
Incumplimiento de metas (superación de los déficit Logros Unidos o principales carencias- privaciones IPM de los hogares acompañados por Prosperidad Social)</t>
  </si>
  <si>
    <t>Cada vez que se establecen relaciones con los actores públicos, privados, de cooperación y del tercer sector</t>
  </si>
  <si>
    <t>Protocolos de articulación, actas y listados de reunión, oficios, correos electrónicos. Carpeta Share Point Dirección de Articulación y Gestión de la Oferta.</t>
  </si>
  <si>
    <t>Lineamientos de la Piezas comunicativas
Contenidos presentados en las jornadas de capacitación</t>
  </si>
  <si>
    <t>Secretaria General</t>
  </si>
  <si>
    <t>Correos electrónicos
Registro de publicación en la página web</t>
  </si>
  <si>
    <t>Solicitudes de requerimientos a la OTI</t>
  </si>
  <si>
    <t>Coordinador GIT Gestión de Información</t>
  </si>
  <si>
    <t>Incumplimiento de metas en la gestión de oferta y continudad de los procesos.
Pérdida de oportunidades para la gestión de oferta pertinente con aliados.
Persistencia de las necesidades y privaciones de los hogares en situación de probreza y pobreza extrema.</t>
  </si>
  <si>
    <t>Cada vez que se requiere, se realizan ejercicios de socialización y sensibilización de las necesidades de la población sujeto de atención de Prosperidad Social  con los actores públicos, privados, de cooperación y del tercer sector con el objetivo de promover  procesos de articulación y generación de oferta pertinente.</t>
  </si>
  <si>
    <t>Matriz de demanda o necesidad; Descripción de Implementación del Prototipo Propuesto; Bases de datos o matrices de identificación; Solicitud De Orden de Servicios SOS; Informe Entidades Territoriales Plan de Trabajo Entre la Entidad Territorial o Aliado y Prosperidad Social. Carpeta Share Point Dirección de Articulación y Gestión de la Oferta.</t>
  </si>
  <si>
    <t>Director de Gestiòn y Articulación de la Oferta Social</t>
  </si>
  <si>
    <t xml:space="preserve">Manejo indebido por parte de terceros en la entrega de los bienes en calidad de donación. </t>
  </si>
  <si>
    <t>Hacer uso indebido (comercialización, venta, robo) de los bienes en especie recibidos en calidad de donación.</t>
  </si>
  <si>
    <t>Sanciones disciplinarias y legales.
Pérdida de recursos.
Afectación de la imagen institucional</t>
  </si>
  <si>
    <t>Coordinadora del GIT Donaciones</t>
  </si>
  <si>
    <t>Documento de compromiso de buen manejo por parte del operador local; actas de entrega a operador; Registros administrativos (firmas de recbido de beneficiarios); Informe del operador sobre la entrega de la donación  e invitaciones a órganos de control, Informe del operador de las denuncias cuando se presenten robos.  Carpeta Share Point Dirección de Articulación y Gestión de la Oferta.</t>
  </si>
  <si>
    <t>Errores contables
Investigaciones disciplinarias.</t>
  </si>
  <si>
    <t xml:space="preserve">Sanciones disciplinarias, penales y legales.                                                                                      </t>
  </si>
  <si>
    <t>Coordinador responsable de la adquisición del bien o servicio</t>
  </si>
  <si>
    <t>Cada vez que se requiere la adquisición de un bien o servicio</t>
  </si>
  <si>
    <t>Ficha técnica y correos electrónicos generados en el proceso de revisión</t>
  </si>
  <si>
    <t>Subdirector de Operaciones</t>
  </si>
  <si>
    <t>Retraso en la intervención de la población sujeto de atención</t>
  </si>
  <si>
    <t xml:space="preserve">En la ejecución de las rutas operativas de los programas se presenten retrasos, afectando la atención a la población y el cumplimiento de las metas </t>
  </si>
  <si>
    <t>No cumplimiento de metas
Pérdida de apropiación presupuestal y generación de reservas presupuestales.
Disminución del alcance y calidad de la intervención.
Pérdida de credibilidad 
Pérdida de oportunidad de impacto y generación de alianzas estratégicas.
Insatisfacción de la población sujeto de atención. 
Requerimientos de los órganos de control y entidades territoriales.</t>
  </si>
  <si>
    <t>Previo al inicio de las intervenciones</t>
  </si>
  <si>
    <t>Bases de datos de preinscritos de KOKAN</t>
  </si>
  <si>
    <t>1.a. El contratista, socio u operador cuando inicia la implementación  y durante la ejecución de la ruta operativa, realiza actividades con los participantes, para socializar los contenidos de los programas y los resultados esperados, sensibilizándolos sobre sus obligaciones y compromisos al hacer parte de los programas de la DIP, así como los criterios de inclusión, no inclusión y retiro de los programas DIP. En caso que el participante deserte o incumpla los compromisos se realiza un acta con las novedades y registro de actualización en el Kokan.  Lo anterior queda soportado en Listas de asistencia y en actas de compromiso o vinculación y novedades.</t>
  </si>
  <si>
    <t>Actas de vinculación o compromiso 
Actas de novedades
Listados de asistencia</t>
  </si>
  <si>
    <t>2. Calendarios culturales y feriales en las zonas de intervención, que interfieren con el desarrollo de las actividades de los programas</t>
  </si>
  <si>
    <t xml:space="preserve">Subdirección General de Programas y Proyectos / GIT Enfoque Diferencial </t>
  </si>
  <si>
    <t>Fallos en contra
Reprocesos operativos
Incidentes de desacato
Pérdida de oportunidad procesal
Afectación de la imagen institucional
Investigaciones disciplinarias</t>
  </si>
  <si>
    <t xml:space="preserve">
Acta de Conciliación 
Correos electrónicos informando la inconsistencia
</t>
  </si>
  <si>
    <t xml:space="preserve">Pago a un tercero, el cual no es el beneficiario final. </t>
  </si>
  <si>
    <t>Efectuar un pago a un beneficiario equivocado.</t>
  </si>
  <si>
    <t>Memorando de Devolución, Órdenes de pago SIIF</t>
  </si>
  <si>
    <t>Cada vez que se genera una cuenta por pagar y una obligación contable en el SIIF</t>
  </si>
  <si>
    <t>Obligación Contable impresa
Correo electrónico</t>
  </si>
  <si>
    <t>2.2 El profesional del GT Tesorería previa generación en el SIIF de la correspondiente órden de pago con base en los documentos soporte, revisa y comprueba la coincidencia de los datos consignados. De encontrar inconsistencias en los datos y/o documentación incompleta devuelve el tramite al GT Contabilidad. Como evidencia se conservan las órdenes de pago y correos electrónicos.</t>
  </si>
  <si>
    <t>Previa generación en el SIIF de la correspondiente órden de pago</t>
  </si>
  <si>
    <t>Órdenes de pago y correos electrónicos.</t>
  </si>
  <si>
    <t xml:space="preserve">En el momento de la aprobación final de la órden de pago, </t>
  </si>
  <si>
    <t>2.3 El profesional  de la Subdirección Financiera con perfil SIIF "Autorizador Endoso" interviene en la cadena presupuestal en el momento de la aprobación final de la órden de pago, previa revisión y verificación de la completitud, coincidencia de datos y demás información reelevante de la documentación de la solicitud. De encontrar inconsistencias en los datos y/o documentación incompleta devuelve el trámite al GT Tesorería.  Como evidencia se conservan los correos electrónicos y órdenes de pago en estado autorizada</t>
  </si>
  <si>
    <t>Correos electrónicos y órdenes de pago en estado autorizada</t>
  </si>
  <si>
    <t>Informe de oportunidad de respuesta a los requerimientos judiciales
Correos electrónicos de devolución</t>
  </si>
  <si>
    <t>Realizar pronunciamientos oficiales sin tener en cuenta los precedentes jurisprudenciales y/o la vigencia normativa</t>
  </si>
  <si>
    <t>Uso de normativa y/o Jurisprudencia desactualizada.</t>
  </si>
  <si>
    <t>inaplicabilidad del pronunciamiento.</t>
  </si>
  <si>
    <t>Sistemas de información susceptibles de manipulación o adulteración que                                            facilitan la modificacion y extraccion de datos y documentos.</t>
  </si>
  <si>
    <t xml:space="preserve">Pérdida de datos e información.
Filtración de información por parte de terceros.
Sanciones disciplinarias, fiscales y/o penales.   </t>
  </si>
  <si>
    <t>2. Preferencias de los integrantes de la comunidad frente a la oferta de la DIP</t>
  </si>
  <si>
    <t>Intereses económicos por parte del contratista, socio u operador</t>
  </si>
  <si>
    <t>Informe de acompañamiento</t>
  </si>
  <si>
    <t xml:space="preserve">Retraso en el inicio de la ejecución de los Convenios  </t>
  </si>
  <si>
    <t>Demoras en los procesos contractuales por parte de los Entes Territoriales  con los que se suscriben los convenios</t>
  </si>
  <si>
    <t>Baja capacidad de gestión en los Entes Territoriales</t>
  </si>
  <si>
    <t>Coordinador GIT Formulación, Seguimiento y Monitoreo, Coordinador Infraestructura Social</t>
  </si>
  <si>
    <t>Mensualmente</t>
  </si>
  <si>
    <t>Retardos en la selección del contratista
No cumplimiento de metas
Rezago presupuestal y generación de reservas presupuestales.
Disminución del alcance de la intervención y generación de sobrecostos
Pérdida de credibilidad 
Desinterés e inconformismo de la comunidad con los proyectos.
Requerimientos de los órganos de control y entidades territoriales.</t>
  </si>
  <si>
    <t>Requerimientos realizados a los Entes territoriales</t>
  </si>
  <si>
    <t>Información incompleta, por por falta de oportunidad en el registro de las mismas</t>
  </si>
  <si>
    <t>Baja calidad de la información a reportar.
Información incompleta.</t>
  </si>
  <si>
    <t>Coordinador GIT - Formulación, Seguimiento y Monitoreo.</t>
  </si>
  <si>
    <t>SGMO actualizado y/o correos electrónicos requiriendo la actualización</t>
  </si>
  <si>
    <t>Coordinadores GIT DISH y demás miembros de la mesa técnica</t>
  </si>
  <si>
    <t>Acta de la Mesa Técnica</t>
  </si>
  <si>
    <t>Directora de Infraestructura Social y Hábitat</t>
  </si>
  <si>
    <t>Profesional y Coordinador de Antifraudes</t>
  </si>
  <si>
    <t>Informe, correos electrónicos</t>
  </si>
  <si>
    <t>Incumplimiento de metas en reducción de pobreza y atención de familias y/o jóvenes beneficiarios
Aumento de acciones judiciales en contra de la entidad
Pérdida de legitimidad institucional</t>
  </si>
  <si>
    <t xml:space="preserve">1. El supervisor asignado, cada vez que se presente una situación imprevista, convoca y realiza comité de bancos, con el fin de revisar los efectos generados y acordar las acciones a emprender para el proceso de entrega de incentivos. En caso de no poder resolver la situación dentro del ciclo de entrega de incentivos, se analiza en comité operativo y/o comité de bancos para tomar las medidas correspondientes y subsanar la situación en el siguiente ciclo de pago. Se conserva como evidencia el acta de comité con soportes, requerimientos escritos y correos electrónicos.  </t>
  </si>
  <si>
    <t>Supervisor asignado</t>
  </si>
  <si>
    <t>Cuando se presente una situación imprevista</t>
  </si>
  <si>
    <t>2. El Director de Tranferencias Monetarias y la coordinadora del GIT Seguimiento y Monitoreo, realizan el seguimiento presupuestal en cada ciclo operativo de los programas, con el fin de establecer el estado de los recursos presupuestales. En caso de encontrar la existencia de deficit presupuestal informan a la Oficina Asesora de Planeación solicitando gestionar los recursos requeridos para garantizar la operación de los programas ante el Ministerio de Hacienda y Crédito Público. Se conserva como evidencia reportes de ejecución presupuestal, memorandos y/o correos electrónicos.</t>
  </si>
  <si>
    <t>Director de Tranferencias Monetarias
Coordinador GIT Seguimiento y Monitoreo</t>
  </si>
  <si>
    <t>Reportes de ejecución presupuestal, memorandos y/o correos electrónicos</t>
  </si>
  <si>
    <t xml:space="preserve">1. El  Director  Regional, en cada corte de las actividades del POA, verifica el cumplimiento de los compromisos en el ventana de seguimiento del Modulo de Gestión POA  y/o los reportes  de cumplimiento de las actividades del Plan Operativo Anual POA proporcionados por el GIT Seguimiento y Monitoreo (construidos a partir del registro de cumplimientos en el Modulo de Gestión POA accedido en SIFA). En caso de que se evidencien debilidades o incumplimientos  solicita al enlace municipal  el ajuste o las acciones de mejora o activa  la ruta de acompañamiento para la garantía del funcionamiento de Familias en Acción en el territorio. Se conservan las evidencias en el Módulo de Gestión POA, reportes semestrales, correos electrónicos, oficios, memorandos y documentos soporte de aplicación de la ruta. </t>
  </si>
  <si>
    <t>Cortes establecidos en  POA</t>
  </si>
  <si>
    <t>Soportes en Módulo de Gestión POA, reportes semestrales, correos electrónicos, oficios, memorandos y documentos soporte de aplicación de la ruta.</t>
  </si>
  <si>
    <t>2. Situaciones de fuerza mayor o  caso fortuito</t>
  </si>
  <si>
    <t>Coordinador del programa</t>
  </si>
  <si>
    <t>Cada vez que se identifiquen situaciones de fuerza mayor o caso fortuito</t>
  </si>
  <si>
    <t xml:space="preserve">Actas, oficios y/o correos electrónicos. </t>
  </si>
  <si>
    <t>Supervisor</t>
  </si>
  <si>
    <t>Cortes establecidos en cada POA</t>
  </si>
  <si>
    <t>Matriz de seguimiento POA, correos electrónicos y/u oficios.</t>
  </si>
  <si>
    <t xml:space="preserve">El no reporte o la inoportunidad en el reporte de los beneficiarios fallecidos por parte de los titulares de las familias o jóvenes o las fuentes de información desactualizadas pueden conllevar a que se realice liquidación y pago de incentivos a personas fallecidas,  lo que conduce a entrega errada de recursos </t>
  </si>
  <si>
    <t xml:space="preserve">No reporte oportuno  de los beneficiarios fallecidos por parte del titular y/o de las entidades intervinientes </t>
  </si>
  <si>
    <t>Reporte, actos administrativos de suspensión y retiro, y correos electrónicos.</t>
  </si>
  <si>
    <t xml:space="preserve">1. Acceso indebido a Sistemas de información (SIFA y SIJA) </t>
  </si>
  <si>
    <t>Profesional delegado del GIT Jóvenes en Acción</t>
  </si>
  <si>
    <t>Cuadro de creación y actualización de Usuarios SIJA y correos electrónicos.</t>
  </si>
  <si>
    <t>Coordinadores de Programa, Coordinadora Territorios y Poblaciones, Oficina de Comunicaciones, Supervisores de convenios interadministrativos</t>
  </si>
  <si>
    <t>1. Los supervisores de Prosperidad Social de los convenios interadministrativos para la operación del programa Familias en Acción realizarán seguimiento a los eventos de participación social que se establezcan durante la vigencia por parte del programa Familias en Acción y remitirán a la Coordinación de Territorios y Poblaciones  cualquier anomalía y/o irregularidad en la convocatoria de población sea o no participante del programa, el nombre o la imagen institucional de los programas para que  se adelante su análisis y trámite en las instancias que corresponda.</t>
  </si>
  <si>
    <t>2. Las coordinadoras de los programas, cada vez que se requiera, convocan comités extraordinarios en el marco de la implementación de los convenios interadministrativos suscritos con alcaldías municipales e IES, con el fin de revisar posibles situaciones anómalas y desarrollar acciones de mitigación y control. En caso de no aplicación o aplicación parcial de las acciones de mitigación y control  el supervisor realiza requerimiento por escrito al representante legal de la entidad correspondiente solicitando correcciones y actuaciones inmediatas. Se conserva como evidencias oficios, correos electrónicos y actas de reunión.</t>
  </si>
  <si>
    <t>Las entidades encargadas de verificar compromisos de los participantes cargan información o reportes donde omiten datos, incluyen información errada y/o no veraz, fuera de los plazos establecidos lo que afecta la normal liquidación y entrega de incentivos</t>
  </si>
  <si>
    <t>Profesionales y/o técnico de verificación (Familias en Acción), Gestores Territoriales (Jóvenes en Acción)</t>
  </si>
  <si>
    <t>Profesionales de verificación nivel nacional, Enlaces regionales de Familias en Acción</t>
  </si>
  <si>
    <t>Archivo en excel y correos electrónicos.</t>
  </si>
  <si>
    <t>1. Prevención de las comunidades frente a los programas propuestos por la entidad.</t>
  </si>
  <si>
    <t>Retrasos en los procesos de atención.
Incumplimiento de metas.
Emisión de sentencias judiciales que ordenen la intervención implicando mayores costos para la entidad.</t>
  </si>
  <si>
    <t>1.   El contratista, socio u operador cuando inicia la intervención y durante la ejecución de la ruta operativa, realiza actividades con los participantes, para socializar los contenidos de los programas y los resultados esperados, sensibilizándolos sobre sus obligaciones y compromisos al hacer parte de los programas de la DIP, así como los criterios de inclusión y no inclusión a los programas DIP, a través de jornadas y encuentros. En caso que se presente un evento que no esté contemplado en el cronograma y no se desarrollen las socializaciones y sensibilizaciones, se reprograma la actividad. Como evidencia se conserva las respectivas actas, listas de asistencia y actas de compromiso o vinculación.</t>
  </si>
  <si>
    <t>2.a. La parte técnica de la DIP en conjunto con el Grupo de Focalización de la Subdirección General para la Superación de la Pobreza,  realiza anualmente el ejercicio de focalización territorial, la cual orienta la oferta de los programas definiendo los municipios a intervenir, cuyo registro se deja en actas de focalizacion de cada uno de los programas y en las fichas de focalización de los programas.  En caso que se presente un evento en que dos programas de la DIP oferten en el mismo municipio, se evaluará y se dará cumplimiento a los criterios de inclusión citados en la Resolución. Como evidencia se conserva las respectivas  actas  y fichas de focalización de cada uno de los programas y el reporte de KOKAN.</t>
  </si>
  <si>
    <t>2.b. El contratista, socio u operador en acompañamiento con la supervisión del convenio/contrato al inicio de las intervenciones realiza procesos de concertación con las comunidades para definir el proceso de intervención, a traves de actas de reunión con las autoridades étnicas que debe incluir los acuerdos a los que se llegue en el marco de la concertación. En caso de no darse los procesos de concertacion previo a la intervención, se realizan procesos permanentes de diálogo y coordinación con las autoridades tradicionales de las comunidades étnicas en todos los momentos de ejecución de los programa de la DIP con componente étnico. Como evidencia se conservan las Actas de socialización y concertación,  actas de  reunión y listados de asistencia.</t>
  </si>
  <si>
    <t xml:space="preserve">Inadecuada entrega de incentivos o beneficios a población que no cumple con los criterios de inclusión definidos en los programas de la DIP, para beneficio particular o de un tercero. </t>
  </si>
  <si>
    <t>Población atendida por los programas de la DIP,  que no cumplen con los criterios de inclusión establecidos a fin de recibir beneficios a nombre propio o de terceros.</t>
  </si>
  <si>
    <t>1. Intereses políticos o particulares.</t>
  </si>
  <si>
    <t>2. Falta de veracidad en la información aportada por los participantes.</t>
  </si>
  <si>
    <t>3. Baja calidad y desactualización de las bases de datos de las entidades que suministran la información primaria para el proceso de focalización poblacional.</t>
  </si>
  <si>
    <t xml:space="preserve">1. Coordinador GIT Sistemas de Información DIP
2. Profesional DIP designado como supervisor del convenio/contrato
</t>
  </si>
  <si>
    <t xml:space="preserve">1. Reporte de no incluidos, especificando causas (no cumple condición, ya atendido, extraedad, etc.)
2. Reporte de cruce de información KOKAN
</t>
  </si>
  <si>
    <t xml:space="preserve">Entregar elementos y/o insumos que no corresponden con los criterios de calidad y  características acordadas en los convenios/contratos, para beneficio particular o de un tercero. </t>
  </si>
  <si>
    <t>Los elementos y/o insumos entregados no cumplen con las especificaciones  técnicas establecidas y pactadas en los convenios/contratos siendo de menor calidad y/o cantidad, con el fin de  obtener ahorros en términos de costos para beneficio a nombre propio o de terceros.</t>
  </si>
  <si>
    <t>Informes de supervisión
Actas</t>
  </si>
  <si>
    <t>Reporte KOKAN
Formato de novedades</t>
  </si>
  <si>
    <t>Reporte de KOKAN</t>
  </si>
  <si>
    <t>Acto administrativo que fija los criterios de inclusión, priorización, no inclusión y retiro de la población para los programas y proyectos de la DIP.
Formato de novedades.</t>
  </si>
  <si>
    <t xml:space="preserve">Actas de reunión
Listas  de asistencia
Actas de socialización y concertación </t>
  </si>
  <si>
    <t>Actas de focalización de cada uno de los programas.
Ficha de Focalización por programa.
Reporte de KOKAN.</t>
  </si>
  <si>
    <t xml:space="preserve">Acompañar los eventos de entrega de activos/insumos
</t>
  </si>
  <si>
    <t xml:space="preserve"> Correos electrónicos, memorandos y/u oficios</t>
  </si>
  <si>
    <t>El supervisor designado para la interventoría de los proyectos de la DISH, mensualmente verifica que la información suministrada por la interventoría corresponda a lo estipulado en el contrato de interventoría. En caso de presentarse información incompleta o no soportada, se devuelve para subsanar en máximo 5 días. Como evidencia se conservan los correos electrónicos, memorandos y/u oficios con los requerimientos correspondientes.</t>
  </si>
  <si>
    <t>Toma de decisiones en la supervisión de contratos de interventoría poco asertivas.</t>
  </si>
  <si>
    <t>Los supervisores de contratos de interventoría pueden tomar decisiones erradas con base en información incompleta o inoportuna presentada por la firmas interventoras.</t>
  </si>
  <si>
    <t>Retrasos o deficiencias en la presentación de información de la ejecución de contratos de interventoría</t>
  </si>
  <si>
    <t>Ineficiente ejecución de contratos de interventoría.
Incumplimiento de disposiciones legales.
Retraso en la ejecución de los proyectos</t>
  </si>
  <si>
    <t xml:space="preserve">Correos electrónicos, el informe de incidencias y el acta de la reunión con el proveedor. </t>
  </si>
  <si>
    <t xml:space="preserve">Coordinadora del GIT de Participación Ciudadana.
El profesional del Grupo Interno de Trabajo de Participación Ciudadana encargado del canal escrito </t>
  </si>
  <si>
    <t>Indisponibilidad de los servicios en los Sistemas de Información y aplicaciones.</t>
  </si>
  <si>
    <t xml:space="preserve">Afectación en el ingreso a los sistemas de información del usuario final </t>
  </si>
  <si>
    <t>Cada vez que se presente o reporte una necesidad de actualización en el sistema de información y/o aplicación.</t>
  </si>
  <si>
    <t>Intervención en la estructuración de la ficha técnica de cada proceso de por lo menos 2 integrantes del GIT donde nace la necesidad del proceso.</t>
  </si>
  <si>
    <t xml:space="preserve">Cada vez que se realice una ficha tecnica
</t>
  </si>
  <si>
    <t>Acta de conformación del equipo que estructure cada ficha</t>
  </si>
  <si>
    <t>Coordinador GIT Gestión Documental</t>
  </si>
  <si>
    <t>1,2. MENSUAL</t>
  </si>
  <si>
    <t>Profesional Especializado
GIT Gestión documental</t>
  </si>
  <si>
    <t>Los responsables de las direcciones misionales envían información sin filtros de validación
Las direcciones misionales reportan la información sin las validaciones correspondientes.</t>
  </si>
  <si>
    <t>Solicitar a la OTI la implementación de validaciones adicionales de los datos cuando se identifiquen errores que pueden ser recurrentes.</t>
  </si>
  <si>
    <t>Solicitar al oficial de seguridad que revise y/o implemente controles que mitiguen los riegos asociados a seguridad de la información.</t>
  </si>
  <si>
    <t>Primer trimestre del año</t>
  </si>
  <si>
    <t>Envío de solicitudes de requerimientos a la OTI</t>
  </si>
  <si>
    <t>Dificultad para obtener información de los beneficios y beneficiarios del estado en pro de la superación de la pobreza</t>
  </si>
  <si>
    <t>Dificultades para obtener la información de los beneficios y beneficiarios de los programas en PS y de las entidades del estado que están en la Ruta de la Superación de la Pobreza para la toma de decisiones</t>
  </si>
  <si>
    <t xml:space="preserve">Inversión ineficiente de recursos que afectaría la meta la superación de la pobreza
Afectación en el proceso de toma de decisiones
Afecta la asignación de recursos para atender a la población en pobreza y pobreza extrema.
Afecta la focalización anual de los programas de la Entidad y del Sector.
Afecta el cumplimiento anual de las metas establecidas en la superación de la pobreza.
</t>
  </si>
  <si>
    <t>Jefe de la OTI y jefe de la OAP - GIT de Gestión de Información</t>
  </si>
  <si>
    <t>Correos electrónicos</t>
  </si>
  <si>
    <t>Convenio
Acta de Reuniones con las Direcciones Misionales y las Entidades</t>
  </si>
  <si>
    <t xml:space="preserve">Base de datos clasificada y documentos soporte. </t>
  </si>
  <si>
    <t>1. Los profesionales del GIT Cuentas por Pagar elaboran conciliaciones mensuales  relacionadas con la información tributaria entre los demás GT de la Subdirección Financiera que intervienen en la actividad. En caso de existir inconsistencias se corrigen por los funcionarios del GIT; como evidencia y soporte se tiene el acta de conciliación y correos electronicos informativos.</t>
  </si>
  <si>
    <t>2. El equipo de profesionales del GIT Cuentas por Pagar verifica en internet que las normas tributarias sigan vigentes así como las fechas de los calendarios tributarios; en caso de existir algun cambio normativo o en el calendario tributario, el GT actualiza la información y la socializa con los profesionales de la Subdirección Financiera. Como evidencia se tiene una carpeta con la documentación correspondiente a la información actualizada de los calendarios tributarios de los municipios y departamentos.</t>
  </si>
  <si>
    <t>Coordinador GT Cuentas por Pagar.</t>
  </si>
  <si>
    <t>1. El profesional del GT Cuentas por Pagar, cada vez que recibe una solicitud de pago, revisa  que contenga los documentos soporte y verifica que estos cumplen con los requisitos consignados en la circular vigente para el trámite de pago, de lo contrario, la solicitud de pago se devuelve a través de memorando con la respectiva justificación. Como evidencia se conservan memorandos de devolución y órdenes de pago</t>
  </si>
  <si>
    <t xml:space="preserve">Subdirector Financiero 
</t>
  </si>
  <si>
    <t>Ingreso de usuarios no autorizados al sistema de informacion SIUNIDOS</t>
  </si>
  <si>
    <t>Usuarios no autorizados que ingresen al sistema de informacion para realizar descarga de información sensible de los beneficiarios</t>
  </si>
  <si>
    <t>Acceso al sistema de información por usuarios no autorizados.</t>
  </si>
  <si>
    <t xml:space="preserve">Coordinador GIT Información y seguimiento 
</t>
  </si>
  <si>
    <t xml:space="preserve">Incumplimiento de las metas institucionales y de Gobierno.
Desgaste administrativo en modificaciones presupuestales.
</t>
  </si>
  <si>
    <t>La falta de instrumentos metodológicos, lineamientos estratégicos y liderazgo para la formulación de la planeación estratégica, genera desarticulación que redunda en incumplimiento de metas estratégicas institucionales, sectoriales y del PND.</t>
  </si>
  <si>
    <t>Falta de lineamientos  a las Direcciones Misionales y Regionales  frente al diseño, implementación, seguimiento y evaluación de la ruta para la superación de la pobreza.</t>
  </si>
  <si>
    <t>Oficina Asesora de Planeación / GIT Mejoramiento Continuo</t>
  </si>
  <si>
    <t>Sistema de Gestión desarticulado con la gestión institucional</t>
  </si>
  <si>
    <t>Coordinador GIT Mejoramiento Continuo</t>
  </si>
  <si>
    <t>Realizar seguimiento al reporte de usuarios autorizados en el sistema de información de la OAJ con el fin de validar la vigencia y permanencia de los roles de acceso en el aplicativo.</t>
  </si>
  <si>
    <t>Semestral</t>
  </si>
  <si>
    <t xml:space="preserve">Uso indebido de información de los programas por parte de terceros.
Exposición de datos sensibles
Perdida de confidencialidad
Afectación en la integridad personal de terceros
Acciones legales y disciplinarias
</t>
  </si>
  <si>
    <t>Dirección de Acompañamiento Familiar y comunitario</t>
  </si>
  <si>
    <t>Incumplimiento de los lineamientos establecidos en el PND frente a la superación de la pobreza.
Acciones desarticuladas  e inversión dispersa que no permiten disminuir la pobreza en Colombia.</t>
  </si>
  <si>
    <t>Coordinador GIT Proyectos y Presupuestos - Oficina Asesora de Planeación</t>
  </si>
  <si>
    <t>Acciones desarticuladas por parte de los procesos</t>
  </si>
  <si>
    <t>Listas de asistencia y presentaciones realizadas</t>
  </si>
  <si>
    <t>Lista de asistencia, diplomas y certificados.</t>
  </si>
  <si>
    <t>Estructurar las condiciones técnicas que favorezcan a un solo proveedor</t>
  </si>
  <si>
    <t>1. En conjunto con la OTI, OAP viene trabajando el proyecto de Equidad Digital que permitirá la articulación de los sistemas de información, para lo cual se llevará a cabo el cumplimiento del plan de trabajo con las iniciativas correspondientes a la vigencias del 2020.
2. Hacer seguimiento a la implementación por parte de la OTI de notificaciones automáticas de incumplimientos en el cargue oportuno de información ejecutiva consolidada.</t>
  </si>
  <si>
    <t>1. Implementación de acuerdo con el plan de trabajo
2. Primer trimestre del año</t>
  </si>
  <si>
    <t>Actas de seguimiento a la implementación del proyecto Equidad Digital
Seguimieto al Plan de Accion
Solicitud entregada
Actas y/o listado de asistencia
Convenio y/o acuerdos de intercambio de información debidamente suscritos</t>
  </si>
  <si>
    <t>1. Verificación aleatoria de la completitud de algunos expedientes documentales de la Subdirección Financiera contra los documentos relacionados en la Circular Instructivo de Trámite de Pago.
2. La documentación solicitada se entrega únicamente digitalizada, no se hace entrega de manera física.</t>
  </si>
  <si>
    <t>1. Acta de Verificación.
2. Correo Electrónico.</t>
  </si>
  <si>
    <t>Los coordinadores misionales realizan el proceso de preinscripción y convocatoria en territorio previo al inicio de las intervenciones, con el fin de contar con los potenciales participantes para la atención. En caso de no contar con la totalidad de los cupos priorizados se procede a realizar un barrido territorial condicionado con el fin de cubrir los cupos faltantes. Como evidencia se conservan las bases de datos de preinscritos en el KOKAN.</t>
  </si>
  <si>
    <t>1.b.  El contratista, socio u operador, cada vez que  va a realizar las actividades (talleres, reuniones, encuentros), suministra refrigerios, transporte, dotación de uniformes y acompañamiento psicosocial a los participantes, según la necesidad establecida en la guía operativa de cada programa y de acuerdo con lo establecido en los convenios/contratos, para incentivar y motivar la asistencia de los mismos.En caso que el participante deserte o incumpla los compromisos se realiza un acta con las novedades y registro de actualización en el Kokan.  Lo anterior queda soportado en Listas de asistencia y en actas de compromiso o vinculación y novedades.</t>
  </si>
  <si>
    <t>2. El contratista, socio u operador, cada vez que desarrolla la actividad de la etapa de diagnóstico participativo, entre otros, identifica momentos de importancia cultural para la población a atender, para documentarlos y tenerlos en cuenta para la formulación del cronograma de actividades del proyecto. En caso que se presente un evento que no esté contemplado en el cronograma, se reprograma la actividad. Este registro queda en informe de diagnóstico participativo.</t>
  </si>
  <si>
    <t>Cuando inicia la implementación y durante la ejecución de los proyectos de la DIP</t>
  </si>
  <si>
    <t>Cada vez que se va a realizar la actividad</t>
  </si>
  <si>
    <t>Baja  aceptación de las intervenciones de los programas de la DIP por parte de las comunidades étnicas.</t>
  </si>
  <si>
    <t>Cuando inicia la intervención y durante la ejecución  de los proyectos de la DIP</t>
  </si>
  <si>
    <t>Al inicio de  la intervención de los proyectos de la DIP</t>
  </si>
  <si>
    <t>Actas de reunión
Listas de asistencia
Actas de Compromisos o vinculación</t>
  </si>
  <si>
    <t>Ejecución parcial del PASI</t>
  </si>
  <si>
    <t>Jefe Oficina Control Interno
Profesional responsable del seguimiento del PASI</t>
  </si>
  <si>
    <t>1- Acta de las reuniones de seguimiento mensual
2- Comunicación electrónica de reasignación de actividades del PASI</t>
  </si>
  <si>
    <t>Intereses particulares</t>
  </si>
  <si>
    <t>Sucesos inesperados como la renuncia de personal, traslados de personal, cambios solicitados por los procesos,  recorte de presupuesto que impidan el desarrollo de la programación del PASI</t>
  </si>
  <si>
    <t>Pérdida de confidencialidad de la información</t>
  </si>
  <si>
    <t>Robo, pérdida o fuga de información vital para la toma de desiciones.</t>
  </si>
  <si>
    <t>Registros administrativos de beneficiarios de fuentes oficiales de PS
Registros administrativos de beneficios de fuentes oficiales de PS
Información georeferenciada de fuentes oficiales de PS
Información de fuentes complementarias en fuentes oficiales de PS
Registros consolidados de beneficios e inversión de fuentes oficiales de PS</t>
  </si>
  <si>
    <t>Alto nivel de dependencia  para la implementación tecnológica del proyecto equidad digital.</t>
  </si>
  <si>
    <t>La implementación tecnológica por parte de la OTI depende de las definiciones metodológicas que hagan las áreas misionales y estratégicas.</t>
  </si>
  <si>
    <t>Requerimientos indispensables para la implementación tecnológica no entregados a tiempo.</t>
  </si>
  <si>
    <t>Incumplimiento de objetivos y metas institucionales</t>
  </si>
  <si>
    <t>Jefe OTI</t>
  </si>
  <si>
    <t>Gestión ineficiente de la OTI para la implementación de los proyectos involucrados en EQUIDAD DIGITAL, establecidos en el PETI</t>
  </si>
  <si>
    <t>La gestión de la Oficina de Tecnologías de la Información, se ve afectada por el no cumplimiento de los proyectos establecidos en el PETI.</t>
  </si>
  <si>
    <t xml:space="preserve">No cumplimiento del cronograma de actividades para la implementación de los proyectos que conforman el PETI </t>
  </si>
  <si>
    <t>Incumplimiento del Plan de acción de la OTI
Incumplimiento de objetivos y metas institucionales</t>
  </si>
  <si>
    <t>Lineamientos de Tecnología aplicados parcialmente por los servidores de la entidad</t>
  </si>
  <si>
    <t xml:space="preserve">Cumplimiento parcial de las políticas por parte de los servidores públicos de la entidad </t>
  </si>
  <si>
    <t xml:space="preserve">Falencia en la divulgación de los lineamientos. No existe una estrategia de comunicaciones para la socialización de los lineamientos.
</t>
  </si>
  <si>
    <t xml:space="preserve">El coordinador del GIT de Gobierno TI </t>
  </si>
  <si>
    <t>Favorecimiento a proveedores de servicios de Tecnología</t>
  </si>
  <si>
    <t>Proveedores de tecnología favorecidos en procesos contractuales</t>
  </si>
  <si>
    <t xml:space="preserve">Ofrecimiento de dádivas
Procesos contractuales direccionados a una marca o fabricante
</t>
  </si>
  <si>
    <t>Sanciones disciplinarias 
Demandas legales
Pérdida de imagen institucional</t>
  </si>
  <si>
    <t>fuerte</t>
  </si>
  <si>
    <t>Jefe de la OTI</t>
  </si>
  <si>
    <t>Lineamientos y Políticas de tecnologia mal formuladas.</t>
  </si>
  <si>
    <t xml:space="preserve">Formulación de políticas que no están alineadas con los estandares, guias o lineamientos emitidos por Mintic que no permiten el cumplimiento de los objetivos estratégicos de la entidad. </t>
  </si>
  <si>
    <t>Desconocimiento de los estandares, politicas y lineamientos emitidos por Mintic.</t>
  </si>
  <si>
    <t>Perdida de imagen de la entidad.
Falta de credibilidad por parte de los servidores publicos.
Sanciones a la entidad por parte de los entes de control.</t>
  </si>
  <si>
    <t>Matriz de documentos recopilados de acuerdo con lo solicitado por los entes reguladores (Presidencia, MinTIC-DNP-DANE- entre otros.)</t>
  </si>
  <si>
    <t>Acceso no autorizado</t>
  </si>
  <si>
    <t>Inadecuada, inexacta e inoportuna toma de decisiones que afectan la entidad
Investigaciones disciplinarias.
Afectación de la imagen de la Entidad.</t>
  </si>
  <si>
    <t>Cada vez que se solicita</t>
  </si>
  <si>
    <t>Correo electrónico</t>
  </si>
  <si>
    <t>GIT Gobierno TI
GIT Infraestructura y Servicios de TI</t>
  </si>
  <si>
    <t>Pérdida de integridad de la información</t>
  </si>
  <si>
    <t>Modificación no autorizada de información vital para la toma de desiciones</t>
  </si>
  <si>
    <t>Retrasos en los procesos de atención a la ciudadanía.
Incumplimiento de metas.
Población sin inclusión productiva
Pérdida de los recursos invertidos
Pérdida de oportunidad para el ingreso de otros potenciales participantes</t>
  </si>
  <si>
    <t>Corrupción de datos</t>
  </si>
  <si>
    <t>Abuso de privilegios</t>
  </si>
  <si>
    <t>Pérdida de disponibilidad de la información</t>
  </si>
  <si>
    <t>Pérdida de disponibilidad de la información por interrupción o daño en los activos de información</t>
  </si>
  <si>
    <t xml:space="preserve">
Pérdida de oportunidad de atención a población objeto de intervención
Desviación de recursos
Pérdida de credibilidad y afectación de la imagen institucional implicando mayores costos para la entidad</t>
  </si>
  <si>
    <t>Pérdida de confidencialidad de la información por robo, fuga o pérdida de la información</t>
  </si>
  <si>
    <t>Bases de Datos Llave Maestra</t>
  </si>
  <si>
    <t>Interrupción de los procesos,
Retraso en las actividades, 
Incumplimiento de objetivos.
Sanciones administrativas, 
Daño reputacional.</t>
  </si>
  <si>
    <t>Tráfico de datos sensibles no protegido a traves de mensajeria instantanea, nube publica y correo personal</t>
  </si>
  <si>
    <t>Acceso no autorizado para extraer información estratégica o reservada, gestionada a través de las aplicaciones</t>
  </si>
  <si>
    <t>Software y Sistemas de Información Llave Maestra</t>
  </si>
  <si>
    <t>Pérdida de oportunidad de atención a población sujeto de intervención
Desviación de recursos
Pérdida de credibilidad y afectación de la imagen institucional</t>
  </si>
  <si>
    <t>Pérdida de Confidencialidad de la información</t>
  </si>
  <si>
    <t>Información incompleta, por pérdida de documentación física para alimentar las bases de datos y por falta de oportunidad en el registro de las mismas</t>
  </si>
  <si>
    <t>Servicio de Correo electrónico</t>
  </si>
  <si>
    <t>Que se presente uso no autorizado y que los Backups sean manipulados.</t>
  </si>
  <si>
    <t>Dispositivo de la solución de copias de Respaldo</t>
  </si>
  <si>
    <t xml:space="preserve">Error en el uso.
</t>
  </si>
  <si>
    <t>Información no confiable por copias de respaldo defectuosas. pérdida de credibilidad.</t>
  </si>
  <si>
    <t>Errores en la restauración de copias de seguridad.</t>
  </si>
  <si>
    <t>Uso no autorizado del equipo</t>
  </si>
  <si>
    <t xml:space="preserve">Ausencia de controles de acceso
</t>
  </si>
  <si>
    <t>Que el equipo presente fallas en el funcionamiento del dispositivo.</t>
  </si>
  <si>
    <t xml:space="preserve">Daño por fuego.
</t>
  </si>
  <si>
    <t>Fallas en el sistema de detección y extinción de incendios.</t>
  </si>
  <si>
    <t>Pérdida de información</t>
  </si>
  <si>
    <t>Que se presenten accesos no autorizados a la red</t>
  </si>
  <si>
    <t>Dispositivo de red (Switches, Enclousure, Firewall)</t>
  </si>
  <si>
    <t xml:space="preserve">Uso no autorizado del equipo.
</t>
  </si>
  <si>
    <t>Contraseñas de acceso a los dispositivos de red al alcance de terceros o de fácil descifrado.</t>
  </si>
  <si>
    <t>Información errónea o no confiable, pérdida de credibilidad.</t>
  </si>
  <si>
    <t>Retrasos en la entrega de Información.</t>
  </si>
  <si>
    <t>Negación de acciones</t>
  </si>
  <si>
    <t>pérdida de oportunidad en la entrega de información.</t>
  </si>
  <si>
    <t>Que la información sea gestionada con fines personales.</t>
  </si>
  <si>
    <t>Estación de trabajo para gestionar archivos</t>
  </si>
  <si>
    <t>Uso no autorizado del equipo.</t>
  </si>
  <si>
    <t>Equipos desatendidos</t>
  </si>
  <si>
    <t>Alteración de Información.</t>
  </si>
  <si>
    <t>Pérdida de disponibilidad de la información.</t>
  </si>
  <si>
    <t>Que se presenten acceso no autorizados.</t>
  </si>
  <si>
    <t>Fuga de información </t>
  </si>
  <si>
    <t>Que se modifique la información de forma indebida.</t>
  </si>
  <si>
    <t>Ingreso virus informáticos o datos falsos.</t>
  </si>
  <si>
    <t>Permisos de acceso no controlados.</t>
  </si>
  <si>
    <t>Generación de información errada.</t>
  </si>
  <si>
    <t>Que alguno o todos los servidores dejen de operar.</t>
  </si>
  <si>
    <t>Daños provocados por el hombre.</t>
  </si>
  <si>
    <t>Errores de sistema.
Fuga de informacíón.</t>
  </si>
  <si>
    <t>Contraseñas de acceso a servidores al alcance de terceros o de fácil descifrado.</t>
  </si>
  <si>
    <t>Pérdida de confidencialidad de la información.</t>
  </si>
  <si>
    <t>Acceso a información sensible por parte de personal no autorizado.</t>
  </si>
  <si>
    <t>Fuga de información</t>
  </si>
  <si>
    <t>Falta de control en altas y bajas de usuarios.</t>
  </si>
  <si>
    <t>Servidor virtual  en nube, ambiente de producción.</t>
  </si>
  <si>
    <t>Que se presenten errores de ejecución en las maquinas virtuales.</t>
  </si>
  <si>
    <t>Ataques informáticos.</t>
  </si>
  <si>
    <t>Configuración deficiente de firewall y antivirus.</t>
  </si>
  <si>
    <t>Demoras en la entrega de información.
pérdida de imagen institucional.</t>
  </si>
  <si>
    <t>Que se tenga acceso a información confidencial por parte de personas no autorizadas.</t>
  </si>
  <si>
    <t>Sanciones legales.
Pérdida de imagen institucional.
Daño reputacional</t>
  </si>
  <si>
    <t xml:space="preserve">Fuga, robo o pérdida de datos para alimentar las bases de datos </t>
  </si>
  <si>
    <t>Administrador de Base de Datos</t>
  </si>
  <si>
    <t>Error en el uso</t>
  </si>
  <si>
    <t>Inexactitud y falta de oportunidad en  los reportes generados para toma de decisiones</t>
  </si>
  <si>
    <t>Falta de disponibilidad del personal</t>
  </si>
  <si>
    <t>Inadecuada separación de funciones
Planificación y monitorización de capacidad inadecuada
Inadecuada asignación de responsablidades relacionadas a la seguridad de la información
Proceso de contratación ineficiente</t>
  </si>
  <si>
    <t>Desarrollador</t>
  </si>
  <si>
    <t>Uso de sistemas por usuarios no autorizados</t>
  </si>
  <si>
    <t>Se aplican los siguientes controles con base a la norma NTC ISO IEC 27001:2013:
7.1.2     Términos y condiciones de contratación. Los servidores públicos de Prosperidad Social deben firmar acuerdo de confidencialidad.
8.1   Responsabilidad sobre los activos. El Profesional del GIT debe acatar los lineamientos definidos en la guía de gestión de activos.
9.3   Responsabilidades del usuario. Los servidores públicos de Prosperidad Social deben acatar los lineamientos definidos en el MANUAL DE POLITICAS Y LINEAMIENTOS DE SEGURIDAD DE LA INFORMACIÓN, en los PRINCIPIOS Y POLÍTICAS GENERALES DE TECNOLOGÍAS DE LA INFORMACIÓN Y LAS COMUNICACIONES y en el Proceso Gestión de Tecnología, los cuales se encuentran publicados y pueden ser consultados por todos los usuarios de la Entidad según su rol.
11.2.6   Seguridad de los equipos y activos fuera de las instalaciones. El Profesional del GIT debe acatar los lineamientos definidos en la guía de gestión de activos, en el MANUAL DE POLITICAS Y LINEAMIENTOS DE SEGURIDAD DE LA INFORMACIÓN, en los PRINCIPIOS y en las POLÍTICAS GENERALES DE TECNOLOGÍAS DE LA INFORMACIÓN Y LAS COMUNICACIONES
12.1.1   Documentación de procedimientos de operación. Se tiene documentado el Proceso Gestión de Tecnología.</t>
  </si>
  <si>
    <t xml:space="preserve">Líder de Proyectos de TI
GIT Gobierno de TI
Profesional GIT Infraestructura y Servicios de TI
</t>
  </si>
  <si>
    <t>Líder de Proyectos de TI
Profesional GIT Infraestructura y Servicios de TI.</t>
  </si>
  <si>
    <t xml:space="preserve">Profesional del GIT- Infraestructura y servicios tecnológicos.
Todos servidores públicos de Prosperidad Social para Responsabilidades de usuarios. </t>
  </si>
  <si>
    <t>Profesional del GIT- Infraestructura y servicios tecnológicos.</t>
  </si>
  <si>
    <t>GIT Gobierno de TI</t>
  </si>
  <si>
    <t>Profesional del GIT- Infraestructura y servicios tecnológicos.
GIT Gobierno de TI</t>
  </si>
  <si>
    <t>Cada vez que rádican una solicitud</t>
  </si>
  <si>
    <t>Actas y Listas de asistencia Mesas de trabajo
Correos electrónicos
Memorando de Devolución (Fichas Técnicas y/o Estudios Previos).</t>
  </si>
  <si>
    <t>Intereses particulares de las personas involucradas en los procesos de contratación.</t>
  </si>
  <si>
    <t>Vulneración al derecho fundamental a la participación ciudadana.
Baja calificación en la gestión.
Los trámites, servicios, programas y proyectos no satisfacen las necesidades de los ciudadanos, beneficiarios y grupos interés.</t>
  </si>
  <si>
    <t xml:space="preserve">Funcionarios de la Entidad  que puedan tomar decisiones sobre la ejecución de la Orden de Compra del Centro de Contacto para favorecer un interés particular </t>
  </si>
  <si>
    <t xml:space="preserve">El riesgo se materializa cuando un funcionario de la Entidad toma decisiones respecto a la Orden de Compra direccionando al Operador hacia la no aplicación de los protocolos, políticas y condiciones contractuales previamente establecidos para favorecer intereses particulares. </t>
  </si>
  <si>
    <t xml:space="preserve">
Investigaciones penales,disciplinarias y fiscales.
Detrimento patrimonial.
Incumplimiento del objeto y obligaciones contractuales
Enriquecimiento ilícito
de contratistas y/o
servidores públicos.</t>
  </si>
  <si>
    <t>Informes de supervisión</t>
  </si>
  <si>
    <t>Manipulación y mal uso por parte de los usuarios de los datos y documentos que están registrados y cargados  en los sistemas de información de la OAJ, para beneficio propio o de terceros.</t>
  </si>
  <si>
    <t>Aplazamiento en los procesos de convocatoria e inscripción de los participantes</t>
  </si>
  <si>
    <t>Pérdida de oportunidad de atención a población sujeto de intervención.
Desviación de recursos.
Pérdida de credibilidad y afectación de la imagen institucional.
Sanciones disciplinarias, fiscales y penales</t>
  </si>
  <si>
    <t>Pérdida de efectividad en la intervención a la población sujeto de intervención
Desviación de recursos
Pérdida de credibilidad y afectación de la imagen institucional
Sanciones disciplinarias, fiscales y penales</t>
  </si>
  <si>
    <t>Revelación de información confidencial</t>
  </si>
  <si>
    <t>Investigaciones disciplinarias._x000D_
_x000D_
Afectación de la imagen de la Entidad.</t>
  </si>
  <si>
    <t>Eventos fortuitos que pueden generar pérdida de confidencialidad de la información</t>
  </si>
  <si>
    <t xml:space="preserve">Se aplican los siguientes controles con base a la norma NTC ISO IEC 27001:2013:
9.2.5 Revisión de los derechos de acceso de los usuarios. El profesional del GIT- Infraestructura y servicios tecnológicos, aplica la Política de Control de acceso a redes, documentada en el manual de Políticas de Seguridad de la Información, dando los accesos de acuerdo con los requerimientos de solicitud de permisos que se registran en la mesa de ayuda. 
9.3   Responsabilidades del usuario. Los servidores públicos de Prosperidad Social deben acatar los lineamientos definidos en el MANUAL DE POLITICAS Y LINEAMIENTOS DE SEGURIDAD DE LA INFORMACIÓN, en los PRINCIPIOS Y POLÍTICAS GENERALES DE TECNOLOGÍAS DE LA INFORMACIÓN Y LAS COMUNICACIONES y en el Proceso Gestión de Tecnología, los cuales se encuentran publicados y pueden ser consultados por todos los usuarios de la Entidad según su rol.
</t>
  </si>
  <si>
    <t>Información de accesos de usuarios no notificada a los administradores de plataformas de Sistemas de Información</t>
  </si>
  <si>
    <t>Acceso no autorizado a los aplicativos de información</t>
  </si>
  <si>
    <t>Pérdida de integridad de la información por robo, fuga o pérdida de la información</t>
  </si>
  <si>
    <t>Pérdida de disponibilidad de la información por robo, fuga o pérdida de la información</t>
  </si>
  <si>
    <t>Oficina de Tecnologías de la Información</t>
  </si>
  <si>
    <t>Pérdida de credibilidad en la Entidad
Condicionamiento del voto a participantes de los programas</t>
  </si>
  <si>
    <t>Expedientes desorganizados transferidos al Archivo Central</t>
  </si>
  <si>
    <t>Los expedientes que se transfieren al Archivo Central no cumplan con los lineamientos de organización documental</t>
  </si>
  <si>
    <t>Falta de control en la aplicación de los lineamientos archivísticos al momento de recibir la transferencia de los archivos de gestión</t>
  </si>
  <si>
    <t>Cada vez que se requiera crear un perfil con sus respectivos permisos</t>
  </si>
  <si>
    <t>Correo electrónico de solicitud enviada a la OTI</t>
  </si>
  <si>
    <t>El Coordinador del GT Cuentas por Pagar coordina la asistencia de sus funcionarios a las capacitaciones de actualización tributaria brindadas por el ente regulador en la materia cada vez que se programen; en caso de no tener acceso a dichas capacitaciones el personal por su propia iniciativa realiza las respectivas actualizaciones. Como evidencias quedan listado de asistencia, diplomas y certificados.</t>
  </si>
  <si>
    <t>Alterar los estados financieros de la Entidad para favorecer a un tercero o en beneficio propio.</t>
  </si>
  <si>
    <t>Modificar fraudulentamente los estados financieros con el fin de beneficiar intereses particulares</t>
  </si>
  <si>
    <t>Falta de autocontrol por parte de los operadores disciplinarios, y falta de control por el coordinador en el adelantamiento ya sea en la etapa de investigación o del juicio.</t>
  </si>
  <si>
    <t xml:space="preserve">La Secretaria de la coordinación del GIT Control Interno Disciplinario cada dos (2) meses, verifica en la base de datos consolidada de procesos disciplinarios los expedientes cuyas etapas procesales se encuentran próximas a vencer, a través de correo electrónico remite a los operadores disciplinarios el listado que le corresponde para que realice el autocontrol, con copia al Coordinador del GIT Control Interno Disciplinario para su conocimiento y seguimiento. Cuando se detecta inactividad y vencimiento crítico que pueda llevar a una caducidad y/o prescripción de la acción se suscribe un acta de compromiso con el Coordinador del GIT Control Interno Disciplinario en la cual se acuerda la fecha en la cual se regularizará el término. Como evidencia se encuentra la base de datos y el correo electrónico respectivo. </t>
  </si>
  <si>
    <t xml:space="preserve">Base de datos consolidada de procesos disciplinarios
Correo electrónico a los operadores disciplinarios  
Acta de reunión y compromisos                 </t>
  </si>
  <si>
    <t>Coordinador y Secretaria GIT Control Interno Disciplinario</t>
  </si>
  <si>
    <t>Sistema de Informacion SIUNIDOS</t>
  </si>
  <si>
    <t>Uso no autorizado del Sistema de Información SIUNIDOS</t>
  </si>
  <si>
    <t>Acceso no autorizado
Escuchas no autorizadas
Revelación de contraseñas</t>
  </si>
  <si>
    <t>Manipulación de los registros
Corrupción de datos
Abuso de privilegios</t>
  </si>
  <si>
    <t>Pérdida de datos
Robo de equipos
Daño por terceras partes
Pérdida o corrupción de la información</t>
  </si>
  <si>
    <t>Base de datos lenta
Falla de base de datos
Deshabilitación de registro de auditoría</t>
  </si>
  <si>
    <t>1. Mecanismos deficientes de  priorización y asignación de recursos para los proyectos.</t>
  </si>
  <si>
    <t xml:space="preserve">2. Falta de claridad en la responsabilidad e instancias para la aprobación de los proyectos  </t>
  </si>
  <si>
    <t>1. Excesiva discrecionalidad de los evaluadores de proyectos</t>
  </si>
  <si>
    <t>2. Falta de transparencia en el proceso de evaluación.</t>
  </si>
  <si>
    <t>1. Dificultades operativas para la entrega de incentivos por situaciones imprevistas como problemas de orden público,  desastres naturales, caso especial de difícil acceso o propias de las entidades bancarias.</t>
  </si>
  <si>
    <t>2. Insuficiente asignación presupuestal en la vigencia al proyecto de inversión que ampara la entrega de las transferencias  de los programas Familias en Acción y Jóvenes en Acción</t>
  </si>
  <si>
    <t xml:space="preserve">1. Subvaloración de la importancia del cargue de información para verificación de compromisos por parte de los responsables
</t>
  </si>
  <si>
    <t>2. Rotación de personal que asume el cargue de información en las entidades responsables</t>
  </si>
  <si>
    <t>3. Debilidades en seguimiento del cargue de información</t>
  </si>
  <si>
    <t>3.1 Los enlaces regionales y profesionales de verificación nivel nacional de Familias en Acción, en cada ciclo operativo, identifican el estado del cargue de información con base en los reportes que suministra GIT Sistemas de información. En caso de identificar retrasos o inexactitudes realizan  retroalimentación de cargue de información mediante  correo electrónico u oficio dirigido a la entidad responsable. Se conserva como evidencia archivo en excel y correos electrónicos.</t>
  </si>
  <si>
    <t>1. Concentración en la toma de decisiones en la ejecución de la orden</t>
  </si>
  <si>
    <t>2. Funcionarios con poder  e incidencia en la toma de decisiones que interfieran en la correcta ejecución de la Orden de Compra</t>
  </si>
  <si>
    <t>2. El Supervisor y los funcionarios que apoyan el ejercicio de la supervisión, aplican lo dispuesto en el manual de contratación, el acuerdo de los niveles de servicios, el acuerdo marco de precios y protocolos de la Entidad; y mensualmente reportan en el informe de supervisión la ejecución de la Orden de Compra. En caso de no cumplir con los parámetros establecidos, el supervisor le requiere al operardor el ajuste y cumplimiento de las obligaciones contractuales y normativas. Como evidencia se conservan informes de supervisión, y en los casos necesarios comunicaciones al operador y/o actas de reuniones</t>
  </si>
  <si>
    <t>1. Mal uso por parte del usuario.</t>
  </si>
  <si>
    <t>2. Falta de actualización y mantenimiento de las aplicaciones</t>
  </si>
  <si>
    <t>Suministro de bases de datos incompletas y/o con inexactitudes.</t>
  </si>
  <si>
    <t>Debilidades en la comunicación con los operadores de los Programas, lo cual incide en el desarrollo y conocimiento del avance de las actividades que se adelantan</t>
  </si>
  <si>
    <t>Deficiente concienciación y formación en seguridad</t>
  </si>
  <si>
    <t xml:space="preserve">2. Incumplimiento de normas y lineamientos relacionados con los reportes oportunos de información  </t>
  </si>
  <si>
    <t xml:space="preserve">
3. Dificultad y demora de la firma de los convenios de interoperabilidad con otras entidades del estado que están en la Ruta de la Superación de la Pobreza
</t>
  </si>
  <si>
    <t>1. No existen registros de auditoría o son incompletos</t>
  </si>
  <si>
    <t>2. Deficiencia en el control sobre el uso de utilidades de sistema</t>
  </si>
  <si>
    <t>3. Tráfico de datos sensibles no protegido</t>
  </si>
  <si>
    <t>1. Ausencia de copias de respaldo</t>
  </si>
  <si>
    <t>2. Inadecuada gestión de activos</t>
  </si>
  <si>
    <t>2. Incorrecta asignación de privilegios</t>
  </si>
  <si>
    <t>3. Vulnerabilidades técnicas de sistema operacional</t>
  </si>
  <si>
    <t>1. Vulnerabilidades técnicas de las aplicaciones</t>
  </si>
  <si>
    <t>2. Configuraciones por defecto o errónea</t>
  </si>
  <si>
    <t>1. Comunicaciones a través de redes
 públicas o desprotegidas</t>
  </si>
  <si>
    <t>2. Eliminación o reutilizacion de medios sin borrar</t>
  </si>
  <si>
    <t>1. Registrar erróneamente en el SIIF  las cuentas por pagar y la reserva presupuestal.</t>
  </si>
  <si>
    <t>2. Información errónea suministrada por las demás áreas de la entidad.</t>
  </si>
  <si>
    <t>1. Suministro de información contable incompleta, inoportuna y con deficiencias por parte de las dependecias proveedoras.</t>
  </si>
  <si>
    <t>2. Políticas de operación y contables aplicadas parcialmente por los servidores  públicos de la Entidad.</t>
  </si>
  <si>
    <t>3. Reconocimiento contable inapropiado de los hechos económicos.</t>
  </si>
  <si>
    <t>4. Medición posterior inapropiada o falta de medición de los hechos económicos incorporados en la contabilidad.</t>
  </si>
  <si>
    <t>5. Revelaciones deficientes en los Estados Financieros de la entidad.</t>
  </si>
  <si>
    <t>1. Extravío de documentos por manipulación inadecuada de los mismos</t>
  </si>
  <si>
    <t>2. Personal no autorizado puede tener acceso a la información de los expedientes físicos.</t>
  </si>
  <si>
    <t>1. Ausencia de compromiso y voluntad por parte de los actores.</t>
  </si>
  <si>
    <t>2. Cambios de gobierno, administraciones locales, territoriales y nacionales.</t>
  </si>
  <si>
    <t xml:space="preserve">
1. Falta de acompañamiento en la entrega de las donaciones por parte de la entidad, los órganos de control y autoridades de la fuerza pública.</t>
  </si>
  <si>
    <t xml:space="preserve">
2. Proselitismo</t>
  </si>
  <si>
    <t>1. Desconocimiento de las responsabilidades, derechos y deberes de los servidores públicos frente al sistema de seguridad y salud en el trabajo.</t>
  </si>
  <si>
    <t xml:space="preserve">2. Ocurrencias de fénomenos naturales y de orden público. </t>
  </si>
  <si>
    <t>1. Aplicación de conceptos de liquidación errados</t>
  </si>
  <si>
    <t>2. Diferencia de criterios técnicos de los enlaces establecidos por el DNP para los proyectos de inversión de Prosperidad Social.</t>
  </si>
  <si>
    <t xml:space="preserve">2. Los documentos del Sistema de Gestión no se oficializan y/o  actualizan </t>
  </si>
  <si>
    <t xml:space="preserve">2.a.  El Coordinador del programa convoca al comité operativo, cada vez que se presenten situaciones de fuerza mayor o caso fortuito, para analizar sus efectos y tomar decisiones que permitan continuar con la operación del programa, informándolas a las instituciones correspondientes para su implementación. En caso de que no se ejecuten, se reitera por escrito las acciones o procedimientos definidos. Se conservan actas, oficios y/o correos electrónicos. </t>
  </si>
  <si>
    <t>2.b. Los supervisores  realizan el seguimiento de convenios interadministrativos suscritos con IES, SENA, MEN, ICBF, a través del Plan Operativo Anual - POA  de acuerdo a los cortes establecidos en el instrumento de seguimiento, con el fin de verificar y constatar el desarrollo de las actividades. En caso de que se encuentren inconformidades o faltantes de información solicita ajuste o complementación a las entidades correspondientes. Se conservan como evidencias la matriz de seguimiento POA, correos electrónicos y/u oficios.</t>
  </si>
  <si>
    <t>3. El profesional del GIT GI enlace de  la direcciones Misionales, cada vez que se requiere realizar un convenio de intercambio, apoyará la gestión que realiza el responsable de la información en PS para suscribir los convenios con las entidades públicas que están en la ruta de la superación de la pobreza y/o entidades privadas que manejan información de la población pobre y vulnerable. Como evidencia se conservan las actas y/o listas de asistencias de las reuniones con las partes que intervienen en el intercambio en donde se discuten la información a intercambiar y el convenio y/o memorando de entendimiento y/o acuerdo de confidencialidad.</t>
  </si>
  <si>
    <t>1.a.  El equipo de profesionales responsables de la ejecución de la actividad en el GT Presupuesto, previo registro de la información en el SIIF efectúa revisiones  de índole documental, confirmando con la Subdirección de Contratación la vigencia de los contratos cuyos compromisos serán constituídos como reserva presupuestal. Así mismo verifica : que el número del acto administrativo sea igual al registrado en el SIIF,  que los datos del RP sean correctos,  y finalmente confirma el saldo a reducir y los datos del respectivo  tercero. En caso de encontrar información errada se devuelve la solicitud mediante memorando describiendo las inconsistencias que presenta; Como evidencia  de la ejecución del control queda la base de datos en excel revisada y confirmada y/o memorando de devolución de la solicitud si esta presenta inconsistencias.</t>
  </si>
  <si>
    <t>1.b. El equipo de profesionales responsables de la ejecución de la actividad en el GT Presupuesto, una vez recibida la base de datos y certificación de contratos vigentes al 1° de enero de la vigencia en curso, realiza la revisión con base en los documentos aportados por las diferentes dependencias de la Entidad y procede a clasificar los RP´s con saldos por obligar así: 1. Saldos a reducir por cuanto no serán ejecutados. 2. Saldos que corresponden a cuentas por pagar sin registro de obligación en SIIF por insuficiencia de PAC, que deben constituirse como reserva presupuestal. 3. Saldos que serán constituidos como reserva presupuestal, con justificación y Vo.Bo. del ordenador del gasto, cuyos contratos deben estar vigentes.</t>
  </si>
  <si>
    <t xml:space="preserve">
2. El equipo de profesionales responsables de la ejecución de la actividad en el GT Presupuesto, previo registro de la información en el SIIF efectúa revisiones  de índole documental, confirmando con la Subdirección de Contratación la vigencia de los contratos cuyos compromisos serán constituídos como reserva presupuestal. Así mismo verifica : que el número del acto administrativo sea igual al registrado en el SIIF,  que los datos del RP sean correctos,  y finalmente confirma el saldo a reducir y los datos del respectivo  tercero. En caso de encontrar información errada se devuelve la solicitud mediante memorando describiendo las inconsistencias que presenta; Como evidencia  de la ejecución del control queda la base de datos en excel revisada y confirmada y/o memorando de devolución de la solicitud si esta presenta inconsistencias.</t>
  </si>
  <si>
    <t xml:space="preserve">1. El servidor público del GIT de contabilidad mensualmente efectúa la conciliación de la información contable frente a la reportada por las áreas proveedoras de información. Revisa y comprueba la coincidencia de los datos consignados. De encontrar inconsistencias en los datos y/o documentación incompleta devuelve el trámite al área proveedora de información, a través de correo electrónico y/o memorando. De ser necesario convoca mesas de trabajo en las que se proponen alternativas que son documentadas a través de actas con las listas de asistencia de los participantes, las cuales se conservan de acuerdo con las normas de gestión documental. </t>
  </si>
  <si>
    <t>2. Las dependencias proveedoras de información contable mensualmente remiten a la Subdirección Financiera la información fisica y/o a través de correo electrónico conforme a las politicas y directrices  establecidas por la entidad. De no enviarse de conformidad con los lineamientos establecidos se deberá justificar y remitirse una vez subsanada la causa del incumplimiento. Como evidencia se conserva comunicación escrita correo electrónico y/o memorando, Registros Contables, y Estados Financieros</t>
  </si>
  <si>
    <t>3. El servidor público del GIT Contabilidad reconoce, cada vez que ocurran los hechos económicos de conformidad con el procedimiento P-GF-16 "PREPARACIÓN DE INFORMACIÓN Y ELABORACIÓN DE ESTADOS E INFORMES FINANCIEROS Y CONTABLES INTERMEDIOS Y DE CIERRE DE AÑO" a través de la identificación, clasificación, medición y registro. Si se identifican registros erróneos, se procede con su corrección. Como evidencia se cuenta con el comprobante contable</t>
  </si>
  <si>
    <t>4. Las dependencias proveedoras de información contable, cada vez que se presente, remiten la información de la medición posterior de manera física y/o a través de correo electrónico conforme a las politicas y directrices  establecidas por la entidad. De no enviarse de conformidad con los lineamientos establecidos se deberá justificar y remitirse una vez subsanada la causa del incumplimiento. Como evidencia se conserva comunicación escrita correo electrónico y/o memorando.</t>
  </si>
  <si>
    <t>5. Las dependencias proveedoras de información contable trimestralmente remiten la información de las revelaciones de manera física y/o a través de correo electrónico conforme a las politicas y directrices  establecidas por la entidad. De no enviarse de conformidad con los lineamientos establecidos se deberá justificar y remitirse una vez subsanada la causa del incumplimiento. Como evidencia se conserva comunicación escrita correo electrónico y/o memorando.</t>
  </si>
  <si>
    <t>1. Suministro de información que no corresponda a la realidad contable y financiera para favorecer intereses particulares</t>
  </si>
  <si>
    <t>1.b. El Contador de la Entidad o su delegado, cada vez que va a aprobar información registrada en el SIIF por el funcionario del GIT de Contabilidad,  la revisa para garantizar la consistencia frente a los soportes documentales; de encontrar inconsistencias, procede con la anulación del comprobante contable e informa al funcionario del GIT de Contabilidad. Como evidencia se conserva la anulación del comprobante contable y el correo electrónico</t>
  </si>
  <si>
    <t>2. El funcionario designado para la custodia y manipulación del archivo, revisa los requerimientos de consulta de información al archivo, los identifica, los digitaliza y los remite vía correo electrónico al interesado. Si la solicitud de acceso a la información se efectúa de manera presencial esta NO se autoriza.</t>
  </si>
  <si>
    <t xml:space="preserve">1. Con el fin de garantizar la transparencia en el proceso, los profesionales del GIT de Donaciones al momento de realizar la entrega de Bienes en Especie de acuerdo con la programación establecida, cuentan con el acompañamiento de Entes de Control y/o Veedurías ciudadanas formalmente constituidas, organismos de socorro, funcionarios de Prosperidad Social y las auditorías realizadas por la Oficina de Control Interno dentro de su plan anual de auditorías, anexando los registros documentales correspondientes. Adicionalmente, se firma acta de compromiso con los operadores de donaciones para garantizar el control y custodia de los bienes. En caso de no contar con alguno de los entes de control y seguridad se deja constancia de la invitación formal o comunicación escrita enviada por Prosperidad Social. Como evidencia se conservan la Constancia de Entrega de Bienes en Especie a Beneficiarios, Formato de Acompañamiento Presencial a Entrega de Bienes en Especie y comunicaciones enviadas a los entes de control. </t>
  </si>
  <si>
    <t>2. Los profesionales del GIT de Donaciones y el operador designado, al momento de realizar la entrega de bienes en especie deberán garantizar la transparencia en el proceso de acuerdo con la programación establecida haciendo uso de los registros administrativos, constancias de entrega y el informe del operador sobre la entrega de la donación y de esta manera evitar cualquier actividad de proselitismo que se pueda generar alrededor de la entrega. Como evidencia se deben identificar los puntos de control en la ruta del proceso: momento de la articulación, levantamiento de las matrices de demandas, cruces de oferta, preparación de la propuesta, entrega de donación al operador, transportista y el beneficiario incluyendo los protocolos de comunicación para el desarrollo de eventos masivos de la entidad.</t>
  </si>
  <si>
    <t>1. Actualmente no existe.</t>
  </si>
  <si>
    <t>Cada vez que le soliciten vía correo electrónico</t>
  </si>
  <si>
    <t>Anualmente</t>
  </si>
  <si>
    <t xml:space="preserve">Diariamente </t>
  </si>
  <si>
    <t xml:space="preserve">Semanalmente </t>
  </si>
  <si>
    <t xml:space="preserve">Semestralmente </t>
  </si>
  <si>
    <t>Trimestralmente</t>
  </si>
  <si>
    <t>Cada vez que se recibe información contable para su registro en el SIIF</t>
  </si>
  <si>
    <t xml:space="preserve"> Cada vez que va a aprobar información contable registrada en el SIIF</t>
  </si>
  <si>
    <t>Cada vez que se presenta un requerimiento de consulta de información del archivo de la Subdirección Financiera</t>
  </si>
  <si>
    <t xml:space="preserve">1. El funcionario designado para la custodia y manipulación del archivo, revisa los requerimientos de consulta de información al archivo, los identifica, los digitaliza y los remite vía correo electrónico al interesado. Si la solicitud de acceso a la información se efectúa de manera presencial esta NO se autoriza. </t>
  </si>
  <si>
    <t xml:space="preserve">Administrador de Astrea </t>
  </si>
  <si>
    <t>Niveles de acceso totales o parcialmente altos a los servidores, equipos de telecomunicaciones, sistemas de almacenamiento y en general todos los dispositivos administrables que pueden utilizarse con intereses particulares.</t>
  </si>
  <si>
    <t>Sanciones disciplinarias, fiscales y penales.
Pérdida de información.
Instalación de software no autorizado ni licenciado
Ataques informáticos.
Vulneración de la red institucional</t>
  </si>
  <si>
    <t>Manejo inadecuado de permisos que se otorgan para administración de la plataforma tecnológica para obtener beneficios particulares.</t>
  </si>
  <si>
    <t xml:space="preserve">Falta de oportunidad en la notificación de novedades del personal para la actualización de permisos y cuentas de usuarios </t>
  </si>
  <si>
    <t>Manipulación de los sistemas de información de la OAJ que puedan afectar los asuntos de su competencia.</t>
  </si>
  <si>
    <t xml:space="preserve">1. Falta de rigor en la revisión y registro de la información de requerimientos judiciales. </t>
  </si>
  <si>
    <t>3. Falta de oportunidad y calidad en la entrega de la información por parte de las dependencias requeridas.</t>
  </si>
  <si>
    <t xml:space="preserve"> Coordinador del GIT al que le fue asignado el requerimiento</t>
  </si>
  <si>
    <t>Cada vez que se vaya a cerrar la gestión</t>
  </si>
  <si>
    <t>La Secretaria General evalúa la pertinencia y adecuación normativa de los autos proyectados conforme la sustentación que realiza el Coordinador del GIT Control Interno Disciplinario.</t>
  </si>
  <si>
    <t>Registros en Delta. 
Correos electrónicos con observaciones y/o autorizaciones. 
Actas y/o correos de seguimiento de cierre semanal.</t>
  </si>
  <si>
    <t>Se modificó la calificación del impacto de los controles en el caso de los riesgos de corrupción, ya que tratándose de éstos, únicamente hay disminución de la probabilidad. Es decir, para el impacto no opera el desplazamiento. Lo anterior, modificó la zona de riesgo residual para los riesgos de corrupción
Se ajustó el riesgo No. 1 del Proceso Gestión Jurídica, agregando una nueva causa y definiendo un control.</t>
  </si>
  <si>
    <r>
      <t xml:space="preserve">Codigo: </t>
    </r>
    <r>
      <rPr>
        <sz val="10"/>
        <color theme="1"/>
        <rFont val="Arial"/>
        <family val="2"/>
      </rPr>
      <t>F - DE - 06</t>
    </r>
  </si>
  <si>
    <r>
      <t xml:space="preserve">Página </t>
    </r>
    <r>
      <rPr>
        <sz val="10"/>
        <color theme="1"/>
        <rFont val="Arial"/>
        <family val="2"/>
      </rPr>
      <t>2 de 3</t>
    </r>
  </si>
  <si>
    <t>2. El profesional delegado del GIT Jóvenes en Acción cada vez que se requiera verifica que las solicitudes de actualización de información de enlaces municipales, enlaces IES, delegados para cargue de información,  reportada por los gestores territoriales a través de comunicados,  contenga la información establecida en la Guía Modelo de Gestión  del prograna para su actualización. En caso de encontrar inconsistencias se solicita su complementación o ajuste por correo electrónico . Se conserva como evidencia cuadro de creación y actualización de Usuarios SIJA y correos electrónicos.</t>
  </si>
  <si>
    <r>
      <t xml:space="preserve">
2. Falta de gestion oportuna y de calidad por parte de los servidores de la Entidad a las PQRSDF. 
</t>
    </r>
    <r>
      <rPr>
        <sz val="10"/>
        <color rgb="FFFF0000"/>
        <rFont val="Arial"/>
        <family val="2"/>
      </rPr>
      <t xml:space="preserve"> </t>
    </r>
  </si>
  <si>
    <t>Cada vez se le reporta una inconsistencia o falla en la aplicación o sistema de información</t>
  </si>
  <si>
    <t>Correos electrónicos de solicitud y de notificación de la solución
Correo electrónico Comité Gestión de Control de Cambios
Formato Solicitud Gestión de Cambios</t>
  </si>
  <si>
    <t xml:space="preserve">
Fallas en la funcionalidad de los equipos  asignados al personal de la Entidad</t>
  </si>
  <si>
    <t>Los Equipos no responden a los requerimientos técnicos de los usuarios para adelantar sus labores</t>
  </si>
  <si>
    <t>Obsolescencia tecnológica en los equipos</t>
  </si>
  <si>
    <t>Pérdida de integridad de la información 
Limitaciones para acceder a nuevos programas y aplicaciones tecnológicas</t>
  </si>
  <si>
    <t>Actas de traslado de Equipos
Correos electrónicos
Listado de vida útil
Relación de equipos a cambiar</t>
  </si>
  <si>
    <t>El Administrador del directorio activo, cada vez que se retira un funcionario o contratista de la Entidad valida que el usuario y los permisos sean deshabilitados y procede a dar visto bueno en el Formato de retiro correspondiente para la firma del Jefe de la Oficina de Tecnologías de la Información. Adicionalmente, al inicio de la nueva vigencia fiscal valida que tanto las cuentas creadas como los permisos otorgados sean los correctos, a través del directorio activo. Si se llegan a encontrar cuentas inválidas o con niveles de permisos muy elevados o que no corresponden a la labor asignada, se procederá a desactivarla o revocar los permisos. Como evidencia se conservan el listado de cuentas de usuario a las cuales se les revocaron los permisos o que fueron eliminadas, correos electrónicos de las Subdirecciones de Talento Humano y de Contratación.</t>
  </si>
  <si>
    <t>Administrador del directorio activo
Jefe de la OTI</t>
  </si>
  <si>
    <t>Cada vez que se retire un funcionario o contratista</t>
  </si>
  <si>
    <t xml:space="preserve">Listado de cuentas de usuario a las cuales se les revocaron los permisos o que fueron eliminadas, 
Correos electrónicos de las Subdirecciones de Talento Humano y de Contratación.
</t>
  </si>
  <si>
    <t>1.Cada vez que se ingresen o se retiren funcionarios tanto contratistas como de planta de la entidad.
2. Anualmente
3. Anualmente
4. Anualmente</t>
  </si>
  <si>
    <t>Correo electrónico de Creación, Modificación y Cancelación de Cuentas de Usuario.
Listados de cuentas de dominio.
Correo de cambio de contraseña
Memorandos</t>
  </si>
  <si>
    <t xml:space="preserve"> Líder técnico y/o Líder funcional del sistema de información</t>
  </si>
  <si>
    <t>1. El líder técnico y/o Líder funcional del sistema de información, realiza la inducción o reinducción en el manejo del sistema de información, cada vez que se reporten fallas y se detecte que estas son producto del mal uso por parte del usuario. En caso de no poder realizar la inducción, se remitirá al usuario a consultar los manuales del sistema y se le asesorará en la resolución de sus inquietudes. Como evidencia se guardan las listas de asistencia o correos electrónicos.</t>
  </si>
  <si>
    <t xml:space="preserve"> Listas de asistencia o correos electrónicos.</t>
  </si>
  <si>
    <t>Profesional GIT Infraestructura y Servicios de TI a cargo del sistema de información</t>
  </si>
  <si>
    <t>2.1. Para sistemas de información propios, el profesional de tecnología, cada vez se le reporta una inconsistencia o falla en la aplicación o sistema de información, reproduce el error en los ambientes de desarrollo y/o pruebas, para determinar la causa, una vez identificada realiza las acciones necesarias para solucionarla, aplicando el Procedimiento de Gestión de Cambios y realizando las pruebas en conjunto con el área funcional líder del Sistema, cuando las pruebas son exitosas, se procede a realizar los cambios en el ambiente de producción. En caso de que las pruebas no sean exitosas, se da inicio al ciclo de revisión y ajuste hasta garantizar su funcionamiento. Como evidencia se tienen Correos electrónicos de solicitud y de notificación de la solución, Correo electrónico Comité Gestión de Control de Cambios, Formato Solicitud Gestión de Cambios</t>
  </si>
  <si>
    <t>2.2. Para sistemas de información de terceros, el supervisor del contrato, cada vez se le reporta una inconsistencia o falla en la aplicación o sistema de información, reporta el error al contratista, para determinar la causa, una vez identificada realiza las acciones necesarias para solucionarla, aplicando el Procedimiento de Gestión de Cambios y realizando las pruebas en conjunto con el área funcional líder del Sistema, cuando las pruebas son exitosas, se procede a realizar los cambios en el ambiente de producción. En caso de que las pruebas no sean exitosas, se da inicio al ciclo de revisión y ajuste hasta garantizar su funcionamiento. Como evidencia se tienen Correos electrónicos de solicitud y de notificación de la solución, Correo electrónico Comité Gestión de Control de Cambios, Formato Solicitud Gestión de Cambios</t>
  </si>
  <si>
    <t>Profesional del GIT Formulación y Evaluación asignado para realizar el seguimiento a la implementación de recomendaciones del programa o piloto evaluado</t>
  </si>
  <si>
    <t>Cada vez que el área misional solicite el acompañamiento</t>
  </si>
  <si>
    <t>El Coordinador del Grupo de Control Interno Disciplinario permanentemente, se reune con los abogados bajo su coordinación con el fin de verificar el estado de los expedientes y el curso probable conforme el material probatorio que esté pendiente por decretar o valorar.  Las orientaciones quedan registradas en acta, asi como los compromisos respectivos. El coordinador  sustentará ante la Secretaria General el sentido de los autos proyectados para su revisión y firma.  Cuando se evidencia sesgo en la valoración probatoria en un acto administrativo, el Coordinador del GIT Control Interno Disciplinario no da su visto bueno al proyecto hasta tanto no es corregido por el abogado responsable de éste, de la misma forma cuando se evidencia que un acto administrativo esta dando indebida aplicación al procedimiento disciplinario.  Como evidencia se encuentran las actas de reunión con los compromisos descritos y los autos debidamente revisados y aprobados por el Coordinador del Grupo.</t>
  </si>
  <si>
    <t xml:space="preserve">Requerimientos de competencia y asignados a la OAJ, sin respuesta o respuesta extemporánea, inexacta o errónea  </t>
  </si>
  <si>
    <t xml:space="preserve">2. Cerrar las gestiones de los requerimientos que entren por Delta sin haberles dado trámite satisfactorio.  </t>
  </si>
  <si>
    <t>1. El funcionario asignado según su rol en el Sistema de Información, cada vez que ingresa o tramita un requerimiento judicial, revisa que la información corresponda a los parámetros del mismo. En caso de encontrar inconsistencias, se devuelve el documento con observaciones para corrección. Como evidencia se conservan informes de oportunidad de respuestas a los requerimientos jurídicos y correos electrónicos de devolución</t>
  </si>
  <si>
    <t>Funcionario asignado según su rol en el Sistema de Información</t>
  </si>
  <si>
    <t xml:space="preserve">2. El Coordinador del GIT al que le fue asignado el requerimiento, cada vez que se vaya a cerrar la gestión, verifica que la misma se haya respondido satisfactoriamente y que quede registrado en DELTA toda la trazabilidad de las actuaciones desarrolladas hasta su finalización. Esta actividad se realiza dando visto bueno previo al cierre de la Gestión en DELTA que debe hacer el funcionario responsable del asunto en el GIT. En caso de encontrar que la gestión se está cerrando sin el trámite satisfactorio, enviará correo electrónico al funcionario para que realice los correctivos necesarios. Como evidencia se conservan los registros en Delta, los correos electrónicos con las observaciones y/o autorizaciones, las actas y/o correos de seguimiento de cierre semanal. </t>
  </si>
  <si>
    <t>Profesional del GIT designado para la proyección de la respuesta</t>
  </si>
  <si>
    <t>3. El profesional del GIT, cada vez que se le asigna la proyección de una respuesta, realiza la solicitud de información a las depedencias, mediante correo electrónico especificando tipo de información, términos para dar la respuesta y fecha máxima de envío; verifica que la información brindada sea adecuada con los parámetros de la solicitud, en caso contrario solicita a la dependencia el ajuste o envío de la información. Como evidencia se conservan memorandos y/o correos electrónicos de solicitud de información</t>
  </si>
  <si>
    <t>Cada vez que se ingrese o tramite un requerimiento judicial</t>
  </si>
  <si>
    <t>Cada vez que se asigna la proyección de una respuesta</t>
  </si>
  <si>
    <t>Memorandos y/o Correos electrónicos</t>
  </si>
  <si>
    <t>Cada vez que se realiza un pronunciamiento oficial</t>
  </si>
  <si>
    <t>Oficios, memorandos, correos electrónicos y/o Acta de reunión.</t>
  </si>
  <si>
    <t>El administrador del sistema de información Astrea</t>
  </si>
  <si>
    <t>El administrador del sistema de información Astrea, cada vez que recibe una solicitud para ajustar un proceso, crear un usuario o modificar los roles asignados para el acceso al sistema, verifica la correspondencia de la información suministrada a través del correo electronico.  En  caso de encontrar que la información solicitada no corresponde con la registrada en el sistema de información, requiere al  Coordinador correspondiente para que autorice realizar el ajuste solicitado en el aplicativo. Como evidencia, se conservan los correos electrónicos de solicitud y de autorización del Coordinador respectivo, reporte trimestral.</t>
  </si>
  <si>
    <t>Vulneración al derecho fundamental de petición.
Sanciones disciplinarias. 
Tutelas.
Baja calificación en la gestión.
Desborde de la capacidad operativa para dar respuesta oportuna a las solicitudes que ingresan a la Entidad</t>
  </si>
  <si>
    <t>Estudios previos con resultados deficientes o imprecisos</t>
  </si>
  <si>
    <t>1. Las coordinadoras de los programas y del GIT Territorios y Poblaciones, en conjunto con la Oficina de Comunicaciones, implementan  estrategia de comunicaciones para la socialización de información estratégica de los mismos,  (blindaje electoral,  gratuidad de los programas, trámites directos en territorio,etc), de acuerdo a programación para posicionar la imágen institucional de los programas y diferenciar la intervención respecto de las administraciones municipales u otros actores. Para lo anterior, realiza seguimiento semestral a la implementación de la estrategia de comunicaciones. En caso de ocurrencia de este tipo de eventos en un municipio, se refuerza la estrategia de comunicación en éste. Se conserva como evidencias material, piezas, registros de la estrategia de comunicaciones y el seguimiento semestral.</t>
  </si>
  <si>
    <t>Material, piezas
registros de estrategia de comunicaciones
Seguimiento semestral</t>
  </si>
  <si>
    <t>Cada vez que se presenten situaciones anómalas</t>
  </si>
  <si>
    <t>Cada vez que se resenten situaciones anómalas</t>
  </si>
  <si>
    <t>Según lo establecido en el contrato suscrito con el operador</t>
  </si>
  <si>
    <t>3.3 Profesionales de nivel nacional de Familias en Acción identifican la trayectoria de cumplimiento de los compromisos de salud y educación en los municipios con base en datos en resultados de varios ciclos operativos semestralmente. En caso de  identificar municipios criticos con incumplimiento y con alto nivel cumplimiento, implementan estrategia de seguimiento operacional, convocando al comité municipal de certificación, documentando resultados y visita a instituciones de salud y/o educación en territorio para desarrollar plan de trabajo. Se conserva como evidencia reportes de cumplimiento, actas de reunión, oficios o correos electrónicos y ayuda de memoria de visita.</t>
  </si>
  <si>
    <t>2. Los profesionales y/o técnico de verificación o gestores territoriales realizan de acuerdo con las necesidades del territorio y los lineamientos de la coordinación del programa, acciones pedagógicas de sensibilización o talleres de forma individual y/o colectiva , dirigida a los  rectores de IES y directores IPS, SENA y Universidades priorizadas con el fin de concientizar sobre la importancia de la verificación de compromisos y reducir errores en el mismo. En caso de que no se cuente con participación de convocados priorizará visita y mesa de trabajo en territorio. Se conserva como evidencias ayuda de memoria de las actividades y listados de asistencia.</t>
  </si>
  <si>
    <t>De acuerdo con las necesidades del territorio y los lineamientos de la coordinación del programa</t>
  </si>
  <si>
    <t>Actas de reunión . 
Informe de seguimiento en la herramienta de sharepoint.
Gravaciones de las reuniones
Correos electrónicos de agendamiento de la reunión</t>
  </si>
  <si>
    <t>Semanalmente</t>
  </si>
  <si>
    <t>El coordinador del GIT de Gobierno TI, realiza mensualmente divulgación de las políticas, lineamientos de TI y alertas y tips de seguridad, a través de los diferentes canales con que cuenta la Entidad. Como evidencia se conservan las capturas de pantalla de las publicaciones realizadas.</t>
  </si>
  <si>
    <t>Capturas de pantalla de las publicaciones realizadas</t>
  </si>
  <si>
    <t>El Coordinador del GIT responsable de adelantar la contratación, cada vez que se va a realizar un proceso contractual elabora la Ficha Técnica con los requerimientos de los bienes o servicios a adquirir, la cual es presentada al Jefe de la OTI para revisión y verificación del contenido, garatizando que incluya los lineamientos Institucionales del Manual de Contratación. En caso de encontrar inconsistencias técnicas en la ficha, se devuelve para ajuste. Como evidencia se conservan las fichas técnicas.</t>
  </si>
  <si>
    <t>Coordinador del GIT responsable de adelantar la contratación
Jefe OTI</t>
  </si>
  <si>
    <t>Cada vez que se va a realizar un proceso contractual</t>
  </si>
  <si>
    <t>Fichas Técnicas</t>
  </si>
  <si>
    <t>El coordinador del GIT de Gobierno TI, revisa semestralmente la documentación emitida por los entes reguladores en Tecnología de la Información (Presidencia, MinTIC- DNP- DANE, entre otros.) de aplicación en la Entidad y el sector con el fin de actualizar e implementar dichas directrices. Como evidencia se conserva matriz en Excel de documentos recopilados de acuerdo con lo solicitado por los entes reguladores.</t>
  </si>
  <si>
    <t>El profesional de la DISH responsable de la supervisión del Convenio</t>
  </si>
  <si>
    <t>10 y 25 de cada mes</t>
  </si>
  <si>
    <t>Director de Infraestructura Social y Hábitat</t>
  </si>
  <si>
    <t xml:space="preserve">Cada vez que se abra una convocatoria.
</t>
  </si>
  <si>
    <t>Supervisor designado para la interventoría de los proyectos de la DISH</t>
  </si>
  <si>
    <t xml:space="preserve">Requerimientos judiciales o radicados de DELTA, asignados a la OAJ sin respuesta o respuesta extemporánea, inexacta o errónea </t>
  </si>
  <si>
    <t>Expedir pronunciamientos o viabilizar la expedición de regulación con base en normas o jurisprudencia que no son aplicables al caso por pertinencia, conducencia, constitucionalidad o vigencia.</t>
  </si>
  <si>
    <t>El coordinador o quien haga sus veces, de cada GIT,  antes de aprobar un pronunciamiento oficial, revisa, verifica y valida los conceptos y los documentos que lo soportan de conformidad con los procedimientos establecidos, con el fin de que se ajuste a la normativa vigente- En caso contrario se solicita el ajuste vía correo electrónico, para poder continuar con el proceso. Como evidencia se conservan Oficios, memorandos, correos electrónicos y/o Acta de reunión.</t>
  </si>
  <si>
    <t>El coordinador o quien haga sus veces, de cada GIT asignado para revisar y/o aprobar un pronunciamiento oficial</t>
  </si>
  <si>
    <t>Coordinador GIT de Presupuesto</t>
  </si>
  <si>
    <t>Coordinador GIT Cuentas por Pagar</t>
  </si>
  <si>
    <t>Coordinador GIT Tesorería</t>
  </si>
  <si>
    <t>1.a. El funcionario del GT Contabilidad verifica la información recibida por las dependencias proveedoras de información contable y procede con su registro en el SIIF, de encontrar inconsistencias en los datos y/o documentación incompleta devuelve el trámite a través de correo electrónico y/o memorando al proveedor.</t>
  </si>
  <si>
    <t>Coordinador del GT Contabilidad</t>
  </si>
  <si>
    <t>2. El supervisor de los convenios/contratos, cada vez que se realiza la actividad de alistamiento de cada programa valida la información de los participantes en el aplicativo KOKAN con el fin de garantizar que se incluya en los programas a la población sujeto de atención de Prosperidad Social, En caso que se encuentren diferencias en la información de los participantes,  se procede a la no vinvulación del participante en el marco de los criterios de inclusión  de los programas de la DIP. Como evidencia se cuenta con  reporte de KOKAN.</t>
  </si>
  <si>
    <t>3. El Coordinador del grupo encargado de la administración del aplicativo de la DIP, mensualmente recibe de la Oficina Asesora de Planeación  las bases de datos de la población sujeto de atención actualizadas, que garanticen que la población  que ingresa a los programas cumpla con los criterios de inclusión, lo cual se evidencia en el aplicativo KOKAN. En caso que se identifiquen participantes que no cumplan con los criterios y estén vinculados a los programas de la DIP, se realiza el retiro inmediato y se registra la novedad en el formato de novedades del respectivo programa. Como evidencia se cuenta con la base de datos de KOKAN y el formato de novedades.</t>
  </si>
  <si>
    <t>El Coordinador del GIT Gestión Documental, cada vez que se va a recibir una transferencia documental, verifica a través del Formato Único de Inventario Documental - FUID que las unidades documentales suministradas por la dependencia correspondan con los lineamientos establecidos en la Guía para la Organización de Archivos de Gestión G-GD-3. En caso de encontrar inconsistencias en la organización de los expedientes no se recibe la transferencia, notificando a la dependencia, las novedades para los ajustes a que haya lugar. Como evidencia se conserva el correo eléctrónico y/o memorando.</t>
  </si>
  <si>
    <t>Correo electrónico y/o Memorando</t>
  </si>
  <si>
    <t xml:space="preserve">Coordinador GIT Gestión documental
</t>
  </si>
  <si>
    <t>El funcionario encargado de atender las consultas de los expedientes físicos en el archivo central, cada vez que se autoriza una consulta física, alista el expediente a suministrar detallando las condiciones y completitud del expediente y diligencia el Formato de Control de Consultas o Préstamo de Documentos, el cual es firmado por el funcionario que va a consultar la información. Una vez finalizada la consulta el funcionario encargado del Git Gestión Documental, verifica la integridad del expediente y firma de conformidad la recepción del mismo y lo ingresa nuevamente al archivo central. Como evidencia se conservan los Formatos de Control de Consultas o Préstamo de Documentos diligenciados.</t>
  </si>
  <si>
    <t>Coordinador GIT Gestión documental
 Funcionario encargado de atender las consultas de los expedientes físicos</t>
  </si>
  <si>
    <t>Cada vez que se autoriza una consulta física de expedientes</t>
  </si>
  <si>
    <t>Correo electrónico de autorización de ingreso
Minuta de ingreso de personal.</t>
  </si>
  <si>
    <t>El personal de vigilancia, realiza el registro de entrada y salida de las personas al archivo central y monitorea permanentemente lo que ocurre al interior de las instalaciones, a través de las cámaras de seguridad. En caso de detectar alguna anomalía lo registra en la minuta de vigilancia y lo reporta al responsable de la sede. Como evidencia se conserva Correo electrónico de autorización de ingreso
Minuta de ingreso de personal.</t>
  </si>
  <si>
    <t xml:space="preserve">1. Revisar periódicamente la minuta
2. Realizar seguimiento al mecanismo de autorización de ingreso de personal autorizado.
</t>
  </si>
  <si>
    <t xml:space="preserve"> Formatos de Control de Consultas o Préstamo de Documentos diligenciados</t>
  </si>
  <si>
    <t>Seguimiento y reporte de la situación.</t>
  </si>
  <si>
    <t>Sanciones legales, disciplinarias y fiscales.
Pérdida de vidas humanas.
Afectación de la imagen Institucional.
Ausentismo laboral.
Acciones legales en contra de la Entidad</t>
  </si>
  <si>
    <t>manuales y/o circulares  publicados en la página web y oficios de devolución de proyectos cuando aplique</t>
  </si>
  <si>
    <t>El coordinador del GIT Antifraudes, cada ciclo operativo activa las acciones de detección de presuntos fallecidos según la Guía operativa de condiciones de salida de los programas, para comprobar el estado de la persona. En caso de que se encuentre un error en el reporte, solicita al titular y/o al enlace del programa en el territorio que valide la información. Se conserva como evidencia reporte, actos administrativos de suspensión y retiro, y correos electrónicos.</t>
  </si>
  <si>
    <t>El profesional asignado cada vez que se requiere la adquisición de un bien o servicio, recopila la información de históricos y de contratos existentes en otras entidades públicas para establecer las mejores características técnicas. Una vez elaborada la ficha técnica se somete a la revisión detallada del abogado de la Subdirección, quien da visto bueno. En caso de encontrar inconsistencias lo devuelve para los ajustes pertinentes o de lo contrario lo tramita al Coordinador responsable de la adquisición del bien o servicio, quien a su vez lo entrega con revisión y visto bueno al Subdirector.  Como evidencia se conservan la ficha técnica y los correos electrónicos generados en el proceso de revisión</t>
  </si>
  <si>
    <t>Durante el desarrollo de una auditoría</t>
  </si>
  <si>
    <t>1. Para lograr de forma adecuada la inserción de la población al mercado laboral, la Dirección de Gestion y Articulación de la Oferta Social a través del GIT de Empleabilidad,  cada vez que se realiza una alianza efectiva con el Ministerio de Trabajo y la Unidad del Servicio Público de Empleo incluyendo su red de prestadores para la gestión y colocación de la población en pobreza y pobreza extrema y en la creación de los programas para la inserción de la población al mercado laboral, incluye entre otros: cursos cortos de formación, atención psicosocial, orientación ocupacional, coaching al participante, primera pinta, auxilio de transporte y acompañamiento post vinculación, todo lo anterior para facilitar el cierre de brechas de la población sujeto de atención de Prosperidad Social.  En caso de no poder realizar todo el proceso, se realizan talleres y conversatorios a los empresarios para sensibilizarlos en relación con temas de inclusión laboral de la población en pobreza y pobreza extrema. Como evidencia se encuentran actas de reunión, informes de gestión, actas de compromiso, listas de asistencia, fichas de oferta, convenios o acuerdos, reporte de los sistemas de información.</t>
  </si>
  <si>
    <t>2. Para lograr de forma adecuada la inserción de la población al mercado laboral, la Dirección de Gestion y Articulación de la Oferta Social a través del GIT de Empleabilidad,  cada vez que se realiza una alianza efectiva con el Ministerio de Trabajo y la Unidad del Servicio Público de Empleo incluyendo su red de prestadores para la gestión y colocación de la población en pobreza y pobreza extrema y en la creación de los programas para la inserción de la población al mercado laboral, incluye entre otros: cursos cortos de formación, atención psicosocial, orientación ocupacional, coaching al participante, primera pinta, auxilio de transporte y acompañamiento post vinculación, todo lo anterior para facilitar el cierre de brechas de la población sujeto de atención de Prosperidad Social.  En caso de no poder realizar todo el proceso, se realizan talleres y conversatorios a los empresarios para sensibilizarlos en relación con temas de inclusión laboral de la población en pobreza y pobreza extrema. Como evidencia se encuentran actas de reunión, informes de gestión, actas de compromiso, listas de asistencia, fichas de oferta, convenios o acuerdos, reporte de los sistemas de información.</t>
  </si>
  <si>
    <t>3. Para lograr de forma adecuada la inserción de la población al mercado laboral, la Dirección de Gestion y Articulación de la Oferta Social a través del GIT de Empleabilidad,  cada vez que se realiza una alianza efectiva con el Ministerio de Trabajo y la Unidad del Servicio Público de Empleo incluyendo su red de prestadores para la gestión y colocación de la población en pobreza y pobreza extrema y en la creación de los programas para la inserción de la población al mercado laboral, incluye entre otros: cursos cortos de formación, atención psicosocial, orientación ocupacional, coaching al participante, primera pinta, auxilio de transporte y acompañamiento post vinculación, todo lo anterior para facilitar el cierre de brechas de la población sujeto de atención de Prosperidad Social.  En caso de no poder realizar todo el proceso, se realizan talleres y conversatorios a los empresarios para sensibilizarlos en relación con temas de inclusión laboral de la población en pobreza y pobreza extrema. Como evidencia se encuentran actas de reunión, informes de gestión, actas de compromiso, listas de asistencia, fichas de oferta, convenios o acuerdos, reporte de los sistemas de información.</t>
  </si>
  <si>
    <t>4. Para lograr de forma adecuada la inserción de la población al mercado laboral, la Dirección de Gestion y Articulación de la Oferta Social a través del GIT de Empleabilidad,  cada vez que se realiza una alianza efectiva con el Ministerio de Trabajo y la Unidad del Servicio Público de Empleo incluyendo su red de prestadores para la gestión y colocación de la población en pobreza y pobreza extrema y en la creación de los programas para la inserción de la población al mercado laboral, incluye entre otros: cursos cortos de formación, atención psicosocial, orientación ocupacional, coaching al participante, primera pinta, auxilio de transporte y acompañamiento post vinculación, todo lo anterior para facilitar el cierre de brechas de la población sujeto de atención de Prosperidad Social.  En caso de no poder realizar todo el proceso, se realizan talleres y conversatorios a los empresarios para sensibilizarlos en relación con temas de inclusión laboral de la población en pobreza y pobreza extrema. Como evidencia se encuentran actas de reunión, informes de gestión, actas de compromiso, listas de asistencia, fichas de oferta, convenios o acuerdos, reporte de los sistemas de información.</t>
  </si>
  <si>
    <t>1. Para lograr procesos de articulación adecuados  con los actores, los profesionales de la Dirección de Gestion y Articulacion de la Oferta Social deberán realizar acciones de sensibilización continua a los actores involucrados y trabajo alineado con la Mesa de Equidad, los Planes Nacionales de Desarrollo e institucionales,  resaltando la importancia de generar oferta pertinente para la superación de la pobreza  a través de los medios institucionales. En caso de no poder realizar las sensibilizaciones, se comparte la ficha de caracterización de la poblacion acompañada por la Estrategia Unidos y privaciones de IPM, se envían comunicaciones formales por parte de la Dirección de Gestión y Articulación de la Oferta Social DGAOS y la Subdireccion General para la Superacion de Pobreza, invitando a los actores para generar espacios de encuentro que permitan cumplir con esta actividad. Como evidencia se encuentran listados de asistencia, actas de reuniones, socialización de necesidades (oficios, correos electrónicos, entre otros), plan de trabajo entre la entidad territorial o aliado y Prosperidad Social, protocolos de articulación, actas y listados de reunión.</t>
  </si>
  <si>
    <t>2. Para lograr procesos de articulación adecuados  con los actores, los profesionales de la Dirección de Gestion y Articulacion de la Oferta Social deberán realizar acciones de sensibilización continua a los actores involucrados y trabajo alineado con la Mesa de Equidad, los Planes Nacionales de Desarrollo e institucionales,  resaltando la importancia de generar oferta pertinente para la superación de la pobreza  a través de los medios institucionales. En caso de no poder realizar las sensibilizaciones, se comparte la ficha de caracterización de la poblacion acompañada por la Estrategia Unidos y privaciones de IPM, se envían comunicaciones formales por parte de la Dirección de Gestión y Articulación de la Oferta Social DGAOS y la Subdireccion General para la Superacion de Pobreza, invitando a los actores para generar espacios de encuentro que permitan cumplir con esta actividad. Como evidencia se encuentran listados de asistencia, actas de reuniones, socialización de necesidades (oficios, correos electrónicos, entre otros), plan de trabajo entre la entidad territorial o aliado y Prosperidad Social, protocolos de articulación, actas y listados de reunión.</t>
  </si>
  <si>
    <t>Anual</t>
  </si>
  <si>
    <t>Registros de auditoría</t>
  </si>
  <si>
    <t>Servidor virtual on premise, ambiente de producción y ambiente de pruebas
Llave Maestra</t>
  </si>
  <si>
    <t>Registros de actividades de concientización y sensibilización</t>
  </si>
  <si>
    <t>Sanciones legales.
Fuga de información.
Afectación de la imagen institucional.</t>
  </si>
  <si>
    <t>Revisión periódica al cumplimiento del procedimiento de acceso remoto</t>
  </si>
  <si>
    <t xml:space="preserve">Correo electrónico de verificación de usuarios con acceso remoto </t>
  </si>
  <si>
    <t>Correos electrónicos de registro de creación y eliminación de usuarios</t>
  </si>
  <si>
    <t>Reporte de escaneo de vulnerabilidades</t>
  </si>
  <si>
    <t>Pérdida de efectividad en la intervención a la población sujeto de intervención
Pérdida de credibilidad y afectación de la imagen institucional
Retardos en la toma de decisiones.
Incumplimiento de metas
Disminución del alcance de la intervención y generación de sobrecostos</t>
  </si>
  <si>
    <t>Falta de oportunidad en  los reportes generados para toma de decisiones
Inexactitud y falta de oportunidad en  los reportes generados para toma de decisiones</t>
  </si>
  <si>
    <t>Administrador de infraestructura
Líder Desarrollo Equidad Digital</t>
  </si>
  <si>
    <t>1. No se revisan los accesos periódicamente</t>
  </si>
  <si>
    <t>2. Uso de medios removibles no controlado</t>
  </si>
  <si>
    <t>Configuración de reglas de protección</t>
  </si>
  <si>
    <t>Configuración del filtro de contenido web de la Entidad</t>
  </si>
  <si>
    <t>Acuerdos de confidencialidad y convenios interadministrativos</t>
  </si>
  <si>
    <t>Registro de las copia de respaldo y restauración</t>
  </si>
  <si>
    <t>Muestra de acuerdos de confidencialidad suscritos</t>
  </si>
  <si>
    <t>3. Deficiente protección contra código malicioso</t>
  </si>
  <si>
    <t>Procedimientos almacenados</t>
  </si>
  <si>
    <t xml:space="preserve">El coordinador del GIT de Formulación, Seguimiento y Monitoreo y la coordinadora de Infraestructura Social, mensualmente  verifica de acuerdo con las fechas de corte de SGMO, en cada uno de los convenios las gestiones administrativas adelantadas. En caso de presentarse ausencia de gestión, el supervisor del respectivo convenio requerirá el cumplimiento de las obligaciones. Como evidencia se conservan los requerimientos realizados al Ente Territorial.
</t>
  </si>
  <si>
    <t>El profesional de la DISH responsable de la supervisión del Convenio, suministra y actualiza la información requerida los días 10 y 25 de cada mes en el Sistema de Seguimiento y Monitoreo (SGMO), conforme a lo establecido en el instructivo que determina los lineamientos a tener en cuenta para adelantar esta actividad. En caso de presentarse información desactualizada, se genera una alerta por parte de la OTI para que sea atendida por el supervisor responsable. Como evidencia se tiene el SGMO actualizado y/o correos electrónicos a los responsables requiriendo la actualización.</t>
  </si>
  <si>
    <t>La implementación de medidas de bioseguridad implican recursos adicionales por parte de las ET para el desarrollo de los proyectos, afectando la continuidad de los mismos.</t>
  </si>
  <si>
    <t>Afectación en la continuidad de los proyectos generada por las consecuencias de la pandemia.</t>
  </si>
  <si>
    <t>Afectación en el inicio o reinicio de los proyectos ante los costos ocasionados por la implementación de protocolos de bioseguridad</t>
  </si>
  <si>
    <t>Incumplimiento de metas
Proyectos inconclusos o suspendidos
Terminación anticipada de contratos
Insatisfacción por parte de los beneficiarios de los proyectos
Costos adicionales para la ejecución de los proyectos</t>
  </si>
  <si>
    <t>El supervisor del convenio, revisa mensualmente el informe entregado por la interventoría sobre el desarrollo del proyecto para verificar el cumplimiento de las actividades. En caso de encontrar alertas adelanta las acciones pertinentes con la Entidad Territorial. Se conservan como evidencias correos electrónicos y/o actas</t>
  </si>
  <si>
    <t>Supervisor designado</t>
  </si>
  <si>
    <t>Correos electrónicos y/o actas</t>
  </si>
  <si>
    <t>Reclamación de las interventorías ante la implementación de sus protocolos de bioseguridad y para el control y seguimiento de los protocolos a cargo de los contratistas de obra</t>
  </si>
  <si>
    <t>En la estructura de costos de las interventorías actualmente contratadas no se contemplan recursos para cubrir los requerimientos de implementación de los protocolos de bioseguridad de los proyectos</t>
  </si>
  <si>
    <t>Declaración de la pandemia generada por el Covid-19 que obliga a la implementación de protocolos de bioseguridad</t>
  </si>
  <si>
    <t>Reconocimiento económico de las pretenciones de los contratistas de interventorías, afectando los recursos disponibles de la entidad</t>
  </si>
  <si>
    <t>El supervisor del contrato de interventoría, cada vez que se presenta una solicitud de reconocimiento, revisa y analiza el requerimiento y genera las alertas al interior de la Entidad para tomar las acciones pertinentes, las cuales se comunican y concilian con la interventoría. Se conservan como evidencias correos electrónicos, comunicados y/o actas.</t>
  </si>
  <si>
    <t>El supervisor del contrato de interventoría</t>
  </si>
  <si>
    <t>Cada vez que se presente una solicitud de reconocimiento</t>
  </si>
  <si>
    <t>correos electrónicos, comunicados y/o actas.</t>
  </si>
  <si>
    <t>Reporte de alertas</t>
  </si>
  <si>
    <t>Registro de borrado seguro</t>
  </si>
  <si>
    <t xml:space="preserve">Correos electrónicos de registro de creación y eliminación de usuarios </t>
  </si>
  <si>
    <t>1. Ausencia de documentación.</t>
  </si>
  <si>
    <t>Información no confiable por copias de respaldo defectuosas. 
Pérdida de credibilidad.</t>
  </si>
  <si>
    <t>Registro de verificación de condiciones físicas y ambientales</t>
  </si>
  <si>
    <t>Registro de configuración de politicas de contraseñas en el directorio activo</t>
  </si>
  <si>
    <t xml:space="preserve">Falta de mantenimiento preventivo o de capacidad de los dispositivos de red
</t>
  </si>
  <si>
    <t>1. Realizar el mantenimiento de los dispositivos de red</t>
  </si>
  <si>
    <t>1. Desconocimiento del personal de las directrices de seguridad de la información y uso adecuado de los equipos</t>
  </si>
  <si>
    <t>Se aplica el siguiente control con base a la norma NTC ISO IEC 27001:2013:
7.2.2     Concientización, educación y capacitación en seguridad de la información. El GIT Gobierno de TI adelanta actividades de concientización en Seguridad de la Información, mediante un programa anual de capacitación.</t>
  </si>
  <si>
    <t>Se aplica el siguiente control con base a la norma NTC ISO IEC 27001:2013:
9.2.5 Revisión de los derechos de acceso de los usuarios.  El profesional del GIT- Infraestructura y servicios tecnológicos, aplica la Política de Control de acceso a redes, documentada en el manual de Políticas de Seguridad de la Información, dando los accesos de acuerdo con los requerimientos de solicitud de permisos que se registran en la mesa de ayuda.</t>
  </si>
  <si>
    <t xml:space="preserve">Se aplica el siguiente control con base a la norma NTC ISO IEC 27001:2013:
9.2.5 Revisión de los derechos de acceso de los usuarios.  El profesional del GIT- Infraestructura y servicios tecnológicos, aplica la Política de Control de acceso a redes, documentada en el manual de Políticas de Seguridad de la Información, dando los accesos de acuerdo con los requerimientos de solicitud de permisos que se registran en la mesa de ayuda. </t>
  </si>
  <si>
    <t>Se aplica el siguiente control con base a la norma NTC ISO IEC 27001:2013:
8.3   Manejo de los soportes de almacenamiento</t>
  </si>
  <si>
    <t>Afectación de la operación por explotación de vulnerabilidades técnicas presentes en la plataforma tecnológica</t>
  </si>
  <si>
    <t>1. Aprovechamiento de vulnerabilidades técnicas</t>
  </si>
  <si>
    <t>3. Deficiente control para copia de información, a través de correo personal, nube pública y mensajería instantánea</t>
  </si>
  <si>
    <t>4. Insuficiente concienciación y formación en seguridad de la información</t>
  </si>
  <si>
    <t xml:space="preserve">1. Adicional al acompañamiento de los entes de control, cuando  se realiza la entrega de bienes en especie a la población, la Dirección Regional deberá realizar la legalización de la entrega de bienes por medio de un memorando, anexando los registros documentales correspondientes.
2. Adicional al control se realiza la planificación de los eventos de entrega reforzando las actividades de control con los operadores y Direcciones y áreas misionales de la entidad.
3. Formular e implementar un protocolo para la entrega de donaciones en el marco de la emergencia sanitaria generada por el Covid-19
</t>
  </si>
  <si>
    <t>1. Acta de Entrega  de Activos en  Especie al operador; Acta de Entrega de Bienes y Mercancías – DIAN; Formato Lista de Transporte; Actas de Asignación y Comité; Informe Ejecutivo de Distribucion de Activos - Informe del Operador e invitaciones órganos de control. Carpeta Share Point Dirección de Articulación y Gestión de la Oferta.
2. Acta de Entrega  de Activos en  Especie al operador  (Código: F-AO-07); Constancia de Entrega de Bienes en Especie a Beneficiarios (Código F-AO-20); Base de Datos e invitaciones órganos de control.\\Calypso\Prosperidad Social\SD Para la Superacion de la Pobreza\Direccion de Gestion y Articulacion de la Oferta\OFERTA PÚBLICA
3. Protocolo para la entrega de donaciones en la emergencia sanitaria</t>
  </si>
  <si>
    <t xml:space="preserve">Coordinador GIT de Formulación y Evaluación
</t>
  </si>
  <si>
    <t>Documentos trabajados/Lista de asistencia, Correo electrónico y/o ayudas de memoria</t>
  </si>
  <si>
    <t>Admitir proyectos sin el cumplimiento de requisitos para beneficiar intereses particulares</t>
  </si>
  <si>
    <t>Admitir proyectos que no cumplen los requisitos  de evaluación por falta de mecanismos de priorización para asignación de los recursos y por falta de claridad en la responsabilidad e instancias para la aprobación de los mismos</t>
  </si>
  <si>
    <t>1. Los Coordinadores de los GIT de la DISH, cada vez que requiera revisar  proyectos convocan una Mesa Técnica para verificar el cumplimiento de los requisitos establecidos para cada tipo de intervención y determinar su pertinencia y no objeción según corresponda, En caso que un proyecto no cumpla con los requisitos establecidos, la mesa técnica devuelve el proyecto. Se conserva como evidencia el acta de la mesa técnica.</t>
  </si>
  <si>
    <t>2. Los Coordinadores de los GIT de la DISH, cada vez que se requiera revisar  proyectos convocan una Mesa Técnica para verificar el cumplimiento de los requisitos establecidos para cada tipo de intervención y determinar su pertinencia,  y no objeción según corresponda, En caso que un proyecto no cumpla con los requisitos establecidos, la mesa técnica devuelve el proyecto. Se conserva como evidencia el acta de la mesa técnica.</t>
  </si>
  <si>
    <t>Cada vez que se requiera la revisón de proyectos</t>
  </si>
  <si>
    <t>Cada vez que se requiera la revision de proyectos</t>
  </si>
  <si>
    <t>Servidores públicos encargados de efectuar actividades en el proceso de evaluación de los proyectos, soliciten beneficios para completar los requisitos para la admisión  del proyecto.</t>
  </si>
  <si>
    <t>1. El Director de Infraestructura Social y Hábitat, cada vez que se abra una convocatoria, establece los parámetros y criterios a tener en cuenta para la revisión  de los proyectos, con el fin de ser aplicados estrictamente por los profesionales evaluadores de proyectos de la DISH. Estas directrices son publicadas en la página web de la Entidad para conocimiento y control ciudadano. En caso de encontrar diferencias entre los proyectos evaluados y los criterios establecidos se devuelven los proyectos al ente territorial que los haya presentado. Como evidencia se conservan circulares y manuales publicados en la página web y oficios de devolución de proyectos cuando aplique.</t>
  </si>
  <si>
    <t>2. Los Coordinadores de los GIT de la DISH, cada vez que se requiera revisar proyectos convocan una Mesa Técnica para verificar el cumplimiento de los requisitos establecidos para cada tipo de intervención y determinar su pertinencia y no objeción según corresponda. En caso que un proyecto no cumpla con los requisitos establecidos, la mesa técnica devuelve el proyecto. Se conserva como evidencia el acta de la mesa técnica.</t>
  </si>
  <si>
    <t>Producto de las observaciones realizadas por la Oficina de Control Interno al primer seguimiento con corte al 30 de abril, el Mapa de Riesgos Institucional se ajustó de manera general y se presentó nuevamente al Comité Institucional de Gestión y Desempeño, el cual lo aprobó en su Sesión del 12 de agosto de 2020.</t>
  </si>
  <si>
    <t>GESTIÓN Y ADMINISTRACIÓN LOGÍSTICA</t>
  </si>
  <si>
    <t>GESTIÓN FINANCIERA Y CONTABLE</t>
  </si>
  <si>
    <t>FOCALIZACIÓN, CARACTERIZACIÓN Y GESTIÓN DE ACOMPAÑAMIENTO POBLACIONAL Y TERRITORIAL</t>
  </si>
  <si>
    <t>GESTIÓN CONTRACTUAL</t>
  </si>
  <si>
    <t>IMPLEMENTACIÓN DE POLÍTICAS, PROGRAMAS Y PROYECTOS</t>
  </si>
  <si>
    <t>DISEÑO Y ARTICULACIÓN DE POLÍTICAS, PROGRAMAS Y PROYECTOS</t>
  </si>
  <si>
    <t>COMUNICACIÓN ESTRATÉGICA</t>
  </si>
  <si>
    <t>EVALUACIÓN INDEPENDIENTE</t>
  </si>
  <si>
    <t>CONTROL INTERNO DISCIPLINARIO</t>
  </si>
  <si>
    <t>EVALUACIÓN DE POLÍTICAS, PROGRAMAS Y PROYECTOS</t>
  </si>
  <si>
    <t>2.1 El profesional del GIT Cuentas por Pagar, previa generación de la cuenta por pagar y de la obligación contable en el SIIF, revisa y verifica la coincidencia de los datos consignados en los documentos. De encontrar inconsistencias en los datos y/o documentación incompleta devuelve el trámite a través de correo electrónico al solicitante. Como evidencia se conservan la obligación Contable impresa y Correos electrónicos</t>
  </si>
  <si>
    <t>Beneficiarios de los programas que no cumplen con los criterios de focalización</t>
  </si>
  <si>
    <t>Entre los beneficiarios identificados se encuentra focalizada población que no cumplen los criterios de focalización</t>
  </si>
  <si>
    <t>Aumento en las PQRDS
Limitación en el acceso a los programas.
Entrega de incentivos a jóvenes y familias que no cumplan con los criterios de focalizaciòn
Pérdida de credibilidad.
Investigaciones entes de control</t>
  </si>
  <si>
    <t>El profesional del GIT de Antifraudes realiza cruce de las bases de datos de focalización, con el fin de identificar que los nuevos titulares de la familia o el jóven cumpla con los criterios de focalización. En caso de encontrar inconsistencias se adelanta la suspensión prenventiva de acuerdo a la Guìa de condiciones de salida de los programas  y se hace seguimiento. Se conserva como evidencia informe de novedades de suspensión . (Cuando haya nuevos ingresos -Cada vez que haya proceso de inscripciones o ingresen nuevos titulares a Familias en Acción)</t>
  </si>
  <si>
    <t>CONTEXTO ESTRATÉGICO INSTITUCIONAL - 2021</t>
  </si>
  <si>
    <t>MAPA INSTITUCIONAL DE RIESGOS 2021</t>
  </si>
  <si>
    <r>
      <t xml:space="preserve">Código: </t>
    </r>
    <r>
      <rPr>
        <sz val="10"/>
        <color theme="1"/>
        <rFont val="Arial"/>
        <family val="2"/>
      </rPr>
      <t>F - DE - 06</t>
    </r>
  </si>
  <si>
    <r>
      <t xml:space="preserve">Página </t>
    </r>
    <r>
      <rPr>
        <sz val="10"/>
        <color theme="1"/>
        <rFont val="Arial"/>
        <family val="2"/>
      </rPr>
      <t>1 de 3</t>
    </r>
  </si>
  <si>
    <r>
      <t xml:space="preserve">MISIÓN: </t>
    </r>
    <r>
      <rPr>
        <sz val="10"/>
        <rFont val="Arial"/>
        <family val="2"/>
      </rPr>
      <t>Prosperidad Social es la Entidad responsable a nivel nacional de diseñar, coordinar e implementar las políticas públicas para la superación de la pobreza y la equidad social.</t>
    </r>
  </si>
  <si>
    <r>
      <t xml:space="preserve">VISIÓN: </t>
    </r>
    <r>
      <rPr>
        <sz val="10"/>
        <rFont val="Arial"/>
        <family val="2"/>
      </rPr>
      <t>Con el liderazgo de Prosperidad Social, para el año 2030 en Colombia se habrá erradicado la pobreza extrema y la pobreza multidimensional.</t>
    </r>
  </si>
  <si>
    <r>
      <t xml:space="preserve">OBJETIVOS ESTRATÉGICOS:
Objetivo No 1: </t>
    </r>
    <r>
      <rPr>
        <sz val="10"/>
        <color theme="1"/>
        <rFont val="Arial"/>
        <family val="2"/>
      </rPr>
      <t>Implementar la Ruta de superación de la pobreza a nivel institucional, impactando las dimensiones programáticas y de procesos de la Entidad.</t>
    </r>
    <r>
      <rPr>
        <b/>
        <sz val="10"/>
        <color theme="1"/>
        <rFont val="Arial"/>
        <family val="2"/>
      </rPr>
      <t xml:space="preserve">
Objetivo No 2: </t>
    </r>
    <r>
      <rPr>
        <sz val="10"/>
        <color theme="1"/>
        <rFont val="Arial"/>
        <family val="2"/>
      </rPr>
      <t>Gestionar la oferta social de manera articulada a nivel interinstitucional, dirigida a la inclusión social y productiva de los hogares y las comunidades</t>
    </r>
    <r>
      <rPr>
        <b/>
        <sz val="10"/>
        <color theme="1"/>
        <rFont val="Arial"/>
        <family val="2"/>
      </rPr>
      <t xml:space="preserve">
Objetivo No 3: </t>
    </r>
    <r>
      <rPr>
        <sz val="10"/>
        <color theme="1"/>
        <rFont val="Arial"/>
        <family val="2"/>
      </rPr>
      <t>Liderar las políticas públicas de inclusión social orientadas a la superación de la pobreza y la equidad social</t>
    </r>
    <r>
      <rPr>
        <b/>
        <sz val="10"/>
        <color theme="1"/>
        <rFont val="Arial"/>
        <family val="2"/>
      </rPr>
      <t xml:space="preserve">
</t>
    </r>
  </si>
  <si>
    <r>
      <t xml:space="preserve">POLÍTICA DE ADMINISTRACIÓN DEL RIESGO: 
La superación de la pobreza como apuesta central de Prosperidad Social requiere del compromiso institucional para prevenir, disminuir, controlar y gestionar integralmente los riesgos de corrupción, gestión y seguridad digital de la Entidad. Teniendo en cuenta que en su labor la entidad requiere identificar las necesidades de los hogares con información interoperable y de calidad; gestionar oferta multidimensional y robustecer los ejercicios de articulación con otras entidades nacionales, territoriales, públicas y privadas; acompañar a través de operadores y aliados, a los hogares ubicados a lo largo del territorio nacional, para la implementación de oferta oportuna, pertinente y suficiente;  desarrollar acciones con enfoque diferencial ante la diversidad cultural, étnica, social y territorial de los hogares y comunidades, promoviendo su inclusión social hacia la construcción de un país con equidad; con este propósito, Prosperidad Social gestiona integralmente sus riesgos a nivel nacional y  a través de sus Direcciones Regionales a partir de la identificación, valoración y control preventivo y detectivo, que contribuyan a la mitigación de las causas del riesgo en todos los niveles de la Entidad, brindando seguridad frente al logro de sus objetivos estratégicos. </t>
    </r>
    <r>
      <rPr>
        <sz val="10"/>
        <color theme="1"/>
        <rFont val="Arial"/>
        <family val="2"/>
      </rPr>
      <t xml:space="preserve"> 
</t>
    </r>
    <r>
      <rPr>
        <b/>
        <sz val="10"/>
        <color theme="1"/>
        <rFont val="Arial"/>
        <family val="2"/>
      </rPr>
      <t xml:space="preserve">
Desarrollo de la Política 
</t>
    </r>
    <r>
      <rPr>
        <sz val="10"/>
        <color theme="1"/>
        <rFont val="Arial"/>
        <family val="2"/>
      </rPr>
      <t xml:space="preserve">En Prosperidad Social prevemos que, en el desarrollo de los procesos, planes, programas, proyectos y productos, pueden presentarse eventos o situaciones que afecten el cumplimiento de nuestra misión y el logro de los objetivos estratégicos o institucionales. Por lo tanto, anticipando estas contingencias establecemos mecanismos de prevención y acciones de control para la gestión integral de los riesgos, con el fin de evitar y/o minimizar su ocurrencia.
De acuerdo con lo anterior, esta Política adopta los lineamientos y las medidas que permiten la identificación, el análisis, la valoración y el tratamiento de los riesgos, en el siguiente Contexto Estratégico:
Prosperidad Social es una entidad pública de carácter nacional que atiende población en diversas condiciones de vulnerabilidad y pobreza, con acceso restringido o asimétrico a la información y las comunicaciones, ubicada en zonas rurales y urbanas de todo el territorio nacional. Esto implica la disposición de datos y registros de una masa crítica de hogares y personas y de una oferta de servicios e incentivos sociales, a través de la tercerización de la operación y un porcentaje significativo del presupuesto de inversión se rige por las normas del derecho privado  . 
En el marco de retos que implica la superación de la pobreza la institución se propone administrar los riesgos asociados a: 
• La articulación entre programas misionales,  
• La calidad, aseguramiento y trazabilidad de la información y la toma de decisiones, 
• La fragmentación de la presencia institucional entre los operadores y los diferentes programas en el territorio, 
• La necesidad de aunar esfuerzos interinstitucionales para el alcance de objetivos de atención heterogéneos y en múltiples dimensiones 
</t>
    </r>
    <r>
      <rPr>
        <b/>
        <sz val="10"/>
        <color theme="1"/>
        <rFont val="Arial"/>
        <family val="2"/>
      </rPr>
      <t xml:space="preserve">
Instancias 
</t>
    </r>
    <r>
      <rPr>
        <sz val="10"/>
        <color theme="1"/>
        <rFont val="Arial"/>
        <family val="2"/>
      </rPr>
      <t xml:space="preserve">En atención a lo anterior, Prosperidad Social cuenta con diferentes instancias en el nivel directivo y asesor que validan, aprueban y hacen seguimiento a las decisiones y compromisos institucionales, con reglas, competencias y responsabilidades definidas en el Marco del Modelo Integrado de planeación y Gestión. En estas instancias se configuran las tres líneas de defensa en cabeza del equipo directivo, la Oficina Asesora de Planeación y la Oficina de Control Interno.
</t>
    </r>
    <r>
      <rPr>
        <b/>
        <sz val="10"/>
        <color theme="1"/>
        <rFont val="Arial"/>
        <family val="2"/>
      </rPr>
      <t xml:space="preserve">Herramientas
</t>
    </r>
    <r>
      <rPr>
        <sz val="10"/>
        <color theme="1"/>
        <rFont val="Arial"/>
        <family val="2"/>
      </rPr>
      <t xml:space="preserve">De este modo, se definen acciones oportunas ante la posible materialización de los riesgos que se identifican en el mapa de riesgos institucional, el cual se actualiza cada vigencia con la participación de los equipos de los procesos institucionales y alineados con los Objetivos y la estrategia Institucional. El diseño de controles establecidos en el Mapa de riesgos es acompañado por la Oficina Asesora de Planeación, implementado por cada área y recibe seguimiento de la Oficina de Control Interno. </t>
    </r>
    <r>
      <rPr>
        <b/>
        <sz val="10"/>
        <color theme="1"/>
        <rFont val="Arial"/>
        <family val="2"/>
      </rPr>
      <t xml:space="preserve">
Alcance
</t>
    </r>
    <r>
      <rPr>
        <sz val="10"/>
        <color theme="1"/>
        <rFont val="Arial"/>
        <family val="2"/>
      </rPr>
      <t xml:space="preserve">La implementación de estas directrices de la Política de Administración del Riesgo tendrá un alcance Nacional y Regional y debe ser extensible y aplicada a todos los procesos, planes, programas, proyectos e instancias de Prosperidad Social y por los funcionarios y contratistas en todos los niveles y ámbitos, desde la Dirección General hasta las Direcciones Regionales. </t>
    </r>
    <r>
      <rPr>
        <b/>
        <sz val="10"/>
        <color theme="1"/>
        <rFont val="Arial"/>
        <family val="2"/>
      </rPr>
      <t xml:space="preserve">
Gestión y seguimiento
</t>
    </r>
    <r>
      <rPr>
        <sz val="10"/>
        <color theme="1"/>
        <rFont val="Arial"/>
        <family val="2"/>
      </rPr>
      <t xml:space="preserve">La administración del riesgo se gestiona en estricto cumplimiento del Modelo Integrado de Planeación y Gestión - MIPG II, atendiendo las responsabilidades derivadas del mismo, mediante la aplicación de las tres líneas de defensa, durante todas las etapas de desarrollo de la gestión institucional, garantizando un adecuado ambiente de control.
Para la gestión del riesgo en Prosperidad Social, se cuenta con una Guía Institucional de Administración del Riesgo que atiende los lineamientos establecidos por el Departamento Administrativo de la Función Pública sobre la materia, visibiliza las particularidades de la entidad y se gestiona a través del aplicativo  definido por la Entidad para tal efecto.
La Oficina Asesora de Planeación lidera el proceso de administración de riesgos y es la encargada de consolidar el Mapa Institucional de Riesgos . Esta y todas las herramientas de la Política de Administración del riesgo debe ser publicada en la página Web de Prosperidad Social, en el Micrositio Transparencia y Acceso a la Información, a más tardar el 31 de enero de cada año.
Con el fin de obtener retroalimentación tanto a nivel interno por parte de los servidores públicos como externo por parte de la ciudadanía y/o grupos de interés, la Oficina Asesora de Planeación dispondrá los mecanismos para que los funcionarios y la ciudadanía manifiesten sus consideraciones y sugerencias al Mapa Institucional de Riesgos preliminar.
De requerirse, el Mapa de Riesgos podrá modificarse y/o ajustarse, después de su publicación definitiva y durante el año de su vigencia, según los criterios establecidos en la Guía para la Administración del Riesgo de Prosperidad Social.
El seguimiento y evaluación será realizado por la Oficina de Control Interno tres (3) veces al año de acuerdo con lo establecido en la Guía para la Administración del Riesgo adoptada en la Entidad para la implementación de esta Política
</t>
    </r>
    <r>
      <rPr>
        <b/>
        <sz val="10"/>
        <color theme="1"/>
        <rFont val="Arial"/>
        <family val="2"/>
      </rPr>
      <t xml:space="preserve">
Acciones en caso de materialización
</t>
    </r>
    <r>
      <rPr>
        <sz val="10"/>
        <color theme="1"/>
        <rFont val="Arial"/>
        <family val="2"/>
      </rPr>
      <t xml:space="preserve">De igual manera, Prosperidad Social establece las acciones a seguir por los líderes de los procesos ante la materialización del riesgo de corrupción, así: 
 Informar al Proceso de Direccionamiento Estratégico sobre el hecho encontrado.
 Realizar la denuncia ante la instancia de control correspondiente (de ser requerido).
 Identificar las acciones correctivas necesarias y documentarlas en el Plan de mejoramiento.
 Actualizar periódicamente el mapa de riesgos y la Política.
De otra parte, ante la materialización del riesgo de gestión o de seguridad digital, se procede de manera inmediata a aplicar las acciones correctivas que permitan la continuidad del servicio o su restablecimiento (si es el caso) y documentarlo en el Plan de mejoramiento. </t>
    </r>
    <r>
      <rPr>
        <b/>
        <sz val="10"/>
        <color theme="1"/>
        <rFont val="Arial"/>
        <family val="2"/>
      </rPr>
      <t xml:space="preserve">
</t>
    </r>
    <r>
      <rPr>
        <sz val="10"/>
        <color theme="1"/>
        <rFont val="Arial"/>
        <family val="2"/>
      </rPr>
      <t xml:space="preserve">
</t>
    </r>
  </si>
  <si>
    <r>
      <rPr>
        <b/>
        <sz val="10"/>
        <color theme="1"/>
        <rFont val="Arial"/>
        <family val="2"/>
      </rPr>
      <t>AMBIENTALES</t>
    </r>
    <r>
      <rPr>
        <sz val="10"/>
        <color theme="1"/>
        <rFont val="Arial"/>
        <family val="2"/>
      </rPr>
      <t>:  
Fenómenos climáticos que impidan el acceso a las regiones donde se encuentra la población sujeto de atención y afectan los resultados de las intervenciones.
Situaciones ambientales y/o desastres naturales que generen contingencia de atención de la Entidad.
Emergencia sanitaria generada por el Covid-19 afecta el desarrollo normal de las intervenciones de la Entidad.</t>
    </r>
  </si>
  <si>
    <r>
      <rPr>
        <b/>
        <sz val="10"/>
        <color theme="1"/>
        <rFont val="Arial"/>
        <family val="2"/>
      </rPr>
      <t>LEGALES Y REGLAMENTARIOS:</t>
    </r>
    <r>
      <rPr>
        <sz val="10"/>
        <color theme="1"/>
        <rFont val="Arial"/>
        <family val="2"/>
      </rPr>
      <t xml:space="preserve"> 
Cambios en los criterios de selección generados por la nueva metodología de caracterización de los ciudadanos SISBEN 4.
Transferencia de nuevos programas a la Entidad para la atención de la Emergencia Sanitaria
Rediseño organizacional y de los programas misionales.
Cumplimiento de fallos judiciales y sentencias asignados a la Entidad, incluyendo las sentencias de restitución de tierras.
Plan Nacional de Desarrollo 2018-2022. 
Cambios en la Normatividad externa, que tenga incidencia directa en la gestión de la Entidad</t>
    </r>
  </si>
  <si>
    <r>
      <rPr>
        <b/>
        <sz val="10"/>
        <color theme="1"/>
        <rFont val="Arial"/>
        <family val="2"/>
      </rPr>
      <t xml:space="preserve">FINANCIEROS: 
</t>
    </r>
    <r>
      <rPr>
        <sz val="10"/>
        <color theme="1"/>
        <rFont val="Arial"/>
        <family val="2"/>
      </rPr>
      <t>Recortes presupuestales que afectan la disponibilidad presupuestal para el cumplimiento de las metas de los programas de la Entidad.</t>
    </r>
  </si>
  <si>
    <r>
      <t xml:space="preserve">TECNOLOGÍA: </t>
    </r>
    <r>
      <rPr>
        <sz val="10"/>
        <color theme="1"/>
        <rFont val="Arial"/>
        <family val="2"/>
      </rPr>
      <t xml:space="preserve"> 
Poca disponibilidad y baja calidad de la información para toma de decisiones.</t>
    </r>
    <r>
      <rPr>
        <b/>
        <sz val="10"/>
        <color theme="1"/>
        <rFont val="Arial"/>
        <family val="2"/>
      </rPr>
      <t xml:space="preserve"> 
</t>
    </r>
    <r>
      <rPr>
        <sz val="10"/>
        <color theme="1"/>
        <rFont val="Arial"/>
        <family val="2"/>
      </rPr>
      <t>Diversidad de sistemas de información que no se articulan entre si.
Deficiencias en los procesos de recolección de datos.
Estructuración de sistemas de información que responden a requerimientos particulares de los programas y no a una visión institucional.
Deficiencias en la definición de lineamientos para la conservación electrónica y/o digital de los documentos.
Aparición de nuevos escenarios de amenazas en el entorno digital</t>
    </r>
  </si>
  <si>
    <r>
      <rPr>
        <b/>
        <sz val="10"/>
        <color theme="1"/>
        <rFont val="Arial"/>
        <family val="2"/>
      </rPr>
      <t>ESTRATÉGICOS:</t>
    </r>
    <r>
      <rPr>
        <sz val="10"/>
        <color theme="1"/>
        <rFont val="Arial"/>
        <family val="2"/>
      </rPr>
      <t xml:space="preserve"> 
Planeación estratégica sectorial e institucional 2018-2022
Rediseño organizacional y de programas misionales.
Transferencia de nuevos programas a la Entidad para la atención de la Emergencia Sanitaria
Articulación de acciones interinstitucionales e intersectoriales para la implementación de la Ruta de Superación de la Pobreza
Población sujeto de atención heterogénea y en condición de pobreza y pobreza extrema</t>
    </r>
  </si>
  <si>
    <r>
      <rPr>
        <b/>
        <sz val="10"/>
        <color theme="1"/>
        <rFont val="Arial"/>
        <family val="2"/>
      </rPr>
      <t>DISEÑO DEL PROCESO:</t>
    </r>
    <r>
      <rPr>
        <sz val="10"/>
        <color theme="1"/>
        <rFont val="Arial"/>
        <family val="2"/>
      </rPr>
      <t xml:space="preserve"> 
Definición de un nuevo modelo de operación por procesos. 
Actualización de los procesos de acuerdo con la planeación institucional en el marco de Plan Nacional de Desarrollo 2018-2022.</t>
    </r>
  </si>
  <si>
    <r>
      <rPr>
        <b/>
        <sz val="10"/>
        <color theme="1"/>
        <rFont val="Arial"/>
        <family val="2"/>
      </rPr>
      <t>INTERACCIONES CON OTROS PROCESOS</t>
    </r>
    <r>
      <rPr>
        <sz val="10"/>
        <color theme="1"/>
        <rFont val="Arial"/>
        <family val="2"/>
      </rPr>
      <t>: 
Clara definición del objetivo y alcance de los procesos.
Articulación entre procesos en cuanto insumos y productos generados.</t>
    </r>
  </si>
  <si>
    <r>
      <t>PROCEDIMIENTOS ASOCIADOS:</t>
    </r>
    <r>
      <rPr>
        <sz val="10"/>
        <color theme="1"/>
        <rFont val="Arial"/>
        <family val="2"/>
      </rPr>
      <t xml:space="preserve"> 
Organización documental del Sistema de Gestión que responda al nuevo modelo de operación por procesos.</t>
    </r>
  </si>
  <si>
    <r>
      <rPr>
        <b/>
        <sz val="10"/>
        <color theme="1"/>
        <rFont val="Arial"/>
        <family val="2"/>
      </rPr>
      <t>RESPONSABLES DEL PROCESO:</t>
    </r>
    <r>
      <rPr>
        <sz val="10"/>
        <color theme="1"/>
        <rFont val="Arial"/>
        <family val="2"/>
      </rPr>
      <t xml:space="preserve"> 
El Sistema de Gestión cuenta con la definición de roles y responsabilidades para las actividades descritas en los procesos.</t>
    </r>
  </si>
  <si>
    <r>
      <rPr>
        <b/>
        <sz val="10"/>
        <color theme="1"/>
        <rFont val="Arial"/>
        <family val="2"/>
      </rPr>
      <t>COMUNICACIÓN ENTRE LOS PROCESOS:</t>
    </r>
    <r>
      <rPr>
        <sz val="10"/>
        <color theme="1"/>
        <rFont val="Arial"/>
        <family val="2"/>
      </rPr>
      <t xml:space="preserve"> 
Falta definición de un esquema de comunicación clara entre procesos</t>
    </r>
  </si>
  <si>
    <r>
      <t xml:space="preserve">ACTIVOS DE SEGURIDAD DIGITAL DEL PROCESO: </t>
    </r>
    <r>
      <rPr>
        <sz val="10"/>
        <color theme="1"/>
        <rFont val="Arial"/>
        <family val="2"/>
      </rPr>
      <t>Ver F-GT-02 Formato Activos de Información: http://centrodedocumentacion.prosperidadsocial.gov.co/2020/Forms/AllItems.aspx?RootFolder=%2f2020%2fTransparencia%2fInstrumentosdeGestion%2fActivos%2dde%2dinformacion&amp;FolderCTID=0x012000FCEC6DD557C97540A746E768D3F8F124</t>
    </r>
  </si>
  <si>
    <r>
      <t xml:space="preserve">POLÍTICA DE ADMINISTRACIÓN DEL RIESGO: 
La superación de la pobreza como apuesta central de Prosperidad Social requiere del compromiso institucional para prevenir, disminuir, controlar y gestionar integralmente los riesgos de corrupción, gestión y seguridad digital de la Entidad. Teniendo en cuenta que en su labor la entidad requiere identificar las necesidades de los hogares con información interoperable y de calidad; gestionar oferta multidimensional y robustecer los ejercicios de articulación con otras entidades nacionales, territoriales, públicas y privadas; acompañar a través de operadores y aliados, a los hogares ubicados a lo largo del territorio nacional, para la implementación de oferta oportuna, pertinente y suficiente;  desarrollar acciones con enfoque diferencial ante la diversidad cultural, étnica, social y territorial de los hogares y comunidades, promoviendo su inclusión social hacia la construcción de un país con equidad; con este propósito, Prosperidad Social gestiona integralmente sus riesgos a nivel nacional y  a través de sus Direcciones Regionales a partir de la identificación, valoración y control preventivo y detectivo, que contribuyan a la mitigación de las causas del riesgo en todos los niveles de la Entidad, brindando seguridad frente al logro de sus objetivos estratégicos. </t>
    </r>
    <r>
      <rPr>
        <sz val="10"/>
        <color theme="1"/>
        <rFont val="Arial"/>
        <family val="2"/>
      </rPr>
      <t xml:space="preserve"> 
</t>
    </r>
    <r>
      <rPr>
        <b/>
        <sz val="10"/>
        <color theme="1"/>
        <rFont val="Arial"/>
        <family val="2"/>
      </rPr>
      <t xml:space="preserve">
Desarrollo de la Política 
</t>
    </r>
    <r>
      <rPr>
        <sz val="10"/>
        <color theme="1"/>
        <rFont val="Arial"/>
        <family val="2"/>
      </rPr>
      <t xml:space="preserve">En Prosperidad Social prevemos que, en el desarrollo de los procesos, planes, programas, proyectos y productos, pueden presentarse eventos o situaciones que afecten el cumplimiento de nuestra misión y el logro de los objetivos estratégicos o institucionales. Por lo tanto, anticipando estas contingencias establecemos mecanismos de prevención y acciones de control para la gestión integral de los riesgos, con el fin de evitar y/o minimizar su ocurrencia.
De acuerdo con lo anterior, esta Política adopta los lineamientos y las medidas que permiten la identificación, el análisis, la valoración y el tratamiento de los riesgos, en el siguiente Contexto Estratégico:
Prosperidad Social es una entidad pública de carácter nacional que atiende población en diversas condiciones de vulnerabilidad y pobreza, con acceso restringido o asimétrico a la información y las comunicaciones, ubicada en zonas rurales y urbanas de todo el territorio nacional. Esto implica la disposición de datos y registros de una masa crítica de hogares y personas y de una oferta de servicios e incentivos sociales, a través de la tercerización de la operación y un porcentaje significativo del presupuesto de inversión se rige por las normas del derecho privado  . 
En el marco de retos que implica la superación de la pobreza la institución se propone administrar los riesgos asociados a: 
• La articulación entre programas misionales,  
• La calidad, aseguramiento y trazabilidad de la información y la toma de decisiones, 
• La fragmentación de la presencia institucional entre los operadores y los diferentes programas en el territorio, 
• La necesidad de aunar esfuerzos interinstitucionales para el alcance de objetivos de atención heterogéneos y en múltiples dimensiones 
</t>
    </r>
    <r>
      <rPr>
        <b/>
        <sz val="10"/>
        <color theme="1"/>
        <rFont val="Arial"/>
        <family val="2"/>
      </rPr>
      <t xml:space="preserve">
Instancias 
</t>
    </r>
    <r>
      <rPr>
        <sz val="10"/>
        <color theme="1"/>
        <rFont val="Arial"/>
        <family val="2"/>
      </rPr>
      <t xml:space="preserve">En atención a lo anterior, Prosperidad Social cuenta con diferentes instancias en el nivel directivo y asesor que validan, aprueban y hacen seguimiento a las decisiones y compromisos institucionales, con reglas, competencias y responsabilidades definidas en el Marco del Modelo Integrado de planeación y Gestión. En estas instancias se configuran las tres líneas de defensa en cabeza del equipo directivo, la Oficina Asesora de Planeación y la Oficina de Control Interno.
</t>
    </r>
    <r>
      <rPr>
        <b/>
        <sz val="10"/>
        <color theme="1"/>
        <rFont val="Arial"/>
        <family val="2"/>
      </rPr>
      <t xml:space="preserve">Herramientas
</t>
    </r>
    <r>
      <rPr>
        <sz val="10"/>
        <color theme="1"/>
        <rFont val="Arial"/>
        <family val="2"/>
      </rPr>
      <t xml:space="preserve">De este modo, se definen acciones oportunas ante la posible materialización de los riesgos que se identifican en el mapa de riesgos institucional, el cual se actualiza cada vigencia con la participación de los equipos de los procesos institucionales y alineados con los Objetivos y la estrategia Institucional. El diseño de controles establecidos en el Mapa de riesgos es acompañado por la Oficina Asesora de Planeación, implementado por cada área y recibe seguimiento de la Oficina de Control Interno. </t>
    </r>
    <r>
      <rPr>
        <b/>
        <sz val="10"/>
        <color theme="1"/>
        <rFont val="Arial"/>
        <family val="2"/>
      </rPr>
      <t xml:space="preserve">
Alcance
</t>
    </r>
    <r>
      <rPr>
        <sz val="10"/>
        <color theme="1"/>
        <rFont val="Arial"/>
        <family val="2"/>
      </rPr>
      <t xml:space="preserve">La implementación de estas directrices de la Política de Administración del Riesgo tendrá un alcance Nacional y Regional y debe ser extensible y aplicada a todos los procesos, planes, programas, proyectos e instancias de Prosperidad Social y por los funcionarios y contratistas en todos los niveles y ámbitos, desde la Dirección General hasta las Direcciones Regionales. </t>
    </r>
    <r>
      <rPr>
        <b/>
        <sz val="10"/>
        <color theme="1"/>
        <rFont val="Arial"/>
        <family val="2"/>
      </rPr>
      <t xml:space="preserve">
Gestión y seguimiento
</t>
    </r>
    <r>
      <rPr>
        <sz val="10"/>
        <color theme="1"/>
        <rFont val="Arial"/>
        <family val="2"/>
      </rPr>
      <t xml:space="preserve">La administración del riesgo se gestiona en estricto cumplimiento del Modelo Integrado de Planeación y Gestión - MIPG II, atendiendo las responsabilidades derivadas del mismo, mediante la aplicación de las tres líneas de defensa, durante todas las etapas de desarrollo de la gestión institucional, garantizando un adecuado ambiente de control.
Para la gestión del riesgo en Prosperidad Social, se cuenta con una Guía Institucional de Administración del Riesgo que atiende los lineamientos establecidos por el Departamento Administrativo de la Función Pública sobre la materia, visibiliza las particularidades de la entidad y se gestiona a través del aplicativo  definido por la Entidad para tal efecto.
La Oficina Asesora de Planeación lidera el proceso de administración de riesgos y es la encargada de consolidar el Mapa Institucional de Riesgos . Esta y todas las herramientas de la Política de Administración del riesgo debe ser publicada en la página Web de Prosperidad Social, en el Micrositio Transparencia y Acceso a la Información, a más tardar el 31 de enero de cada año.
Con el fin de obtener retroalimentación tanto a nivel interno por parte de los servidores públicos como externo por parte de la ciudadanía y/o grupos de interés, la Oficina Asesora de Planeación dispondrá los mecanismos para que los funcionarios y la ciudadanía manifiesten sus consideraciones y sugerencias al Mapa Institucional de Riesgos preliminar.
De requerirse, el Mapa de Riesgos podrá modificarse y/o ajustarse, después de su publicación definitiva y durante el año de su vigencia, según los criterios establecidos en la Guía para la Administración del Riesgo de Prosperidad Social.
El seguimiento y evaluación será realizado por la Oficina de Control Interno tres (3) veces al año de acuerdo con lo establecido en la Guía para la Administración del Riesgo adoptada en la Entidad para la implementación de esta Política
</t>
    </r>
    <r>
      <rPr>
        <b/>
        <sz val="10"/>
        <color theme="1"/>
        <rFont val="Arial"/>
        <family val="2"/>
      </rPr>
      <t xml:space="preserve">
Acciones en caso de materialización
</t>
    </r>
    <r>
      <rPr>
        <sz val="10"/>
        <color theme="1"/>
        <rFont val="Arial"/>
        <family val="2"/>
      </rPr>
      <t>De igual manera, Prosperidad Social establece las acciones a seguir por los líderes de los procesos ante la materialización del riesgo de corrupción, así: 
 Informar al Proceso de Direccionamiento Estratégico sobre el hecho encontrado.
 Realizar la denuncia ante la instancia de control correspondiente (de ser requerido).
 Identificar las acciones correctivas necesarias y documentarlas en el Plan de mejoramiento.
 Actualizar periódicamente el mapa de riesgos y la Política.
De otra parte, ante la materialización del riesgo de gestión o de seguridad digital, se procede de manera inmediata a aplicar las acciones correctivas que permitan la continuidad del servicio o su restablecimiento (si es el caso) y documentarlo en el Plan de mejoramiento.</t>
    </r>
  </si>
  <si>
    <r>
      <rPr>
        <b/>
        <sz val="10"/>
        <color theme="1"/>
        <rFont val="Arial"/>
        <family val="2"/>
      </rPr>
      <t>AMBIENTALES</t>
    </r>
    <r>
      <rPr>
        <sz val="10"/>
        <color theme="1"/>
        <rFont val="Arial"/>
        <family val="2"/>
      </rPr>
      <t>: 
Fenómenos climáticos que impidan el acceso a las regiones donde se encuentra la población sujeto de atención y afectan los resultados de las intervenciones.
Situaciones ambientales y/o desastres naturales que generen contingencia de atención de la Entidad.
Emergencia sanitaria generada por el Covid-19 afecta el desarrollo normal de las intervenciones de la Entidad.</t>
    </r>
  </si>
  <si>
    <r>
      <rPr>
        <b/>
        <sz val="10"/>
        <color theme="1"/>
        <rFont val="Arial"/>
        <family val="2"/>
      </rPr>
      <t>COMUNICACIÓN EXTERNA:</t>
    </r>
    <r>
      <rPr>
        <sz val="10"/>
        <color theme="1"/>
        <rFont val="Arial"/>
        <family val="2"/>
      </rPr>
      <t xml:space="preserve">
</t>
    </r>
    <r>
      <rPr>
        <sz val="10"/>
        <rFont val="Arial"/>
        <family val="2"/>
      </rPr>
      <t>Reconocimiento de la Entidad en el territorio.
Canales de comunicación que facilitan la información oportuna y de fácil acceso para los ciudadanos</t>
    </r>
  </si>
  <si>
    <r>
      <rPr>
        <b/>
        <sz val="10"/>
        <color theme="1"/>
        <rFont val="Arial"/>
        <family val="2"/>
      </rPr>
      <t>RESPONSABLES DEL PROCESO:</t>
    </r>
    <r>
      <rPr>
        <sz val="10"/>
        <color theme="1"/>
        <rFont val="Arial"/>
        <family val="2"/>
      </rPr>
      <t xml:space="preserve"> 
Cuenta con la definición de roles y responsabilidades para las actividades descritas en el proceso.</t>
    </r>
  </si>
  <si>
    <r>
      <rPr>
        <b/>
        <sz val="10"/>
        <color theme="1"/>
        <rFont val="Arial"/>
        <family val="2"/>
      </rPr>
      <t>ACTIVOS DE SEGURIDAD DIGITAL DEL PROCESO:</t>
    </r>
    <r>
      <rPr>
        <sz val="10"/>
        <color theme="1"/>
        <rFont val="Arial"/>
        <family val="2"/>
      </rPr>
      <t xml:space="preserve"> Ver F-GT-02 Formato Activos de Información: http://centrodedocumentacion.prosperidadsocial.gov.co/2020/Forms/AllItems.aspx?RootFolder=%2f2020%2fTransparencia%2fInstrumentosdeGestion%2fActivos%2dde%2dinformacion&amp;FolderCTID=0x012000FCEC6DD557C97540A746E768D3F8F124</t>
    </r>
  </si>
  <si>
    <t>CONTEXTO ESTRATÉGICO PROCESO DIRECCIONAMIENTO ESTRATÉGICO - 2021</t>
  </si>
  <si>
    <r>
      <rPr>
        <b/>
        <sz val="10"/>
        <color theme="1"/>
        <rFont val="Arial"/>
        <family val="2"/>
      </rPr>
      <t>INTERACCIONES CON OTROS PROCESOS</t>
    </r>
    <r>
      <rPr>
        <sz val="10"/>
        <color theme="1"/>
        <rFont val="Arial"/>
        <family val="2"/>
      </rPr>
      <t>: 
Clara definición del objetivo y alcance del proceso.
Articulación con otros procesos en cuanto insumos y productos generados.</t>
    </r>
  </si>
  <si>
    <r>
      <t>PROCEDIMIENTOS ASOCIADOS:</t>
    </r>
    <r>
      <rPr>
        <sz val="10"/>
        <color theme="1"/>
        <rFont val="Arial"/>
        <family val="2"/>
      </rPr>
      <t xml:space="preserve"> 
Organización documental para responder al nuevo modelo de operación por procesos.</t>
    </r>
  </si>
  <si>
    <t>CONTEXTO ESTRATÉGICO PROCESO GESTIÓN JURÍDICA - 2021</t>
  </si>
  <si>
    <r>
      <rPr>
        <b/>
        <sz val="10"/>
        <color theme="1"/>
        <rFont val="Arial"/>
        <family val="2"/>
      </rPr>
      <t>ECONÓMICOS Y FINANCIEROS:</t>
    </r>
    <r>
      <rPr>
        <sz val="10"/>
        <color theme="1"/>
        <rFont val="Arial"/>
        <family val="2"/>
      </rPr>
      <t xml:space="preserve">  
Escases de recursos presupuestales que afecten la gestión del Proceso</t>
    </r>
  </si>
  <si>
    <r>
      <rPr>
        <b/>
        <sz val="10"/>
        <color theme="1"/>
        <rFont val="Arial"/>
        <family val="2"/>
      </rPr>
      <t>SOCIALES Y CULTURALES:</t>
    </r>
    <r>
      <rPr>
        <sz val="10"/>
        <color theme="1"/>
        <rFont val="Arial"/>
        <family val="2"/>
      </rPr>
      <t xml:space="preserve"> </t>
    </r>
  </si>
  <si>
    <r>
      <rPr>
        <b/>
        <sz val="10"/>
        <color theme="1"/>
        <rFont val="Arial"/>
        <family val="2"/>
      </rPr>
      <t>FINANCIEROS:</t>
    </r>
    <r>
      <rPr>
        <sz val="10"/>
        <color theme="1"/>
        <rFont val="Arial"/>
        <family val="2"/>
      </rPr>
      <t xml:space="preserve">  
Asignación de presupuesto para la atención de procesos jurídicos.</t>
    </r>
  </si>
  <si>
    <r>
      <rPr>
        <b/>
        <sz val="10"/>
        <color theme="1"/>
        <rFont val="Arial"/>
        <family val="2"/>
      </rPr>
      <t>AMBIENTALES</t>
    </r>
    <r>
      <rPr>
        <sz val="10"/>
        <color theme="1"/>
        <rFont val="Arial"/>
        <family val="2"/>
      </rPr>
      <t>: 
Aumento en los procesos jurídicos por catástrofes naturales que vinculan a la entidad. 
Emergencia sanitaria generada por el Covid-19 afecta el desarrollo normal del Proceso</t>
    </r>
  </si>
  <si>
    <r>
      <rPr>
        <b/>
        <sz val="10"/>
        <color theme="1"/>
        <rFont val="Arial"/>
        <family val="2"/>
      </rPr>
      <t>LEGALES Y REGLAMENTARIOS:</t>
    </r>
    <r>
      <rPr>
        <sz val="10"/>
        <color theme="1"/>
        <rFont val="Arial"/>
        <family val="2"/>
      </rPr>
      <t xml:space="preserve"> 
Cambios en la Normatividad externa (leyes, decretos, ordenanzas y acuerdos). 
Cumplimiento de fallos judiciales y sentencias asignados a la Entidad, incluyendo las sentencias de restitución de tierras.</t>
    </r>
  </si>
  <si>
    <r>
      <rPr>
        <b/>
        <sz val="10"/>
        <color theme="1"/>
        <rFont val="Arial"/>
        <family val="2"/>
      </rPr>
      <t>ESTRATÉGICOS:</t>
    </r>
    <r>
      <rPr>
        <sz val="10"/>
        <color theme="1"/>
        <rFont val="Arial"/>
        <family val="2"/>
      </rPr>
      <t xml:space="preserve"> 
Rediseño institucional.
Transferencia de nuevos programas a la Entidad para la atención de la Emergencia Sanitaria</t>
    </r>
  </si>
  <si>
    <r>
      <rPr>
        <b/>
        <sz val="10"/>
        <color theme="1"/>
        <rFont val="Arial"/>
        <family val="2"/>
      </rPr>
      <t>COMUNICACIÓN INTERNA</t>
    </r>
    <r>
      <rPr>
        <sz val="10"/>
        <color theme="1"/>
        <rFont val="Arial"/>
        <family val="2"/>
      </rPr>
      <t>: 
Dificultades en el flujo de información entre los diferentes niveles del proceso.
Limitación en la entrega de información entre las dependencias.
Dificultades para la comunicación y coordinación de acciones con las Direcciones Regionales</t>
    </r>
  </si>
  <si>
    <r>
      <rPr>
        <b/>
        <sz val="10"/>
        <color theme="1"/>
        <rFont val="Arial"/>
        <family val="2"/>
      </rPr>
      <t>DISEÑO DEL PROCESO:</t>
    </r>
    <r>
      <rPr>
        <sz val="10"/>
        <color theme="1"/>
        <rFont val="Arial"/>
        <family val="2"/>
      </rPr>
      <t xml:space="preserve"> 
Definición de un nuevo modelo de operación por procesos. </t>
    </r>
  </si>
  <si>
    <r>
      <t xml:space="preserve">PROCEDIMIENTOS ASOCIADOS: 
</t>
    </r>
    <r>
      <rPr>
        <sz val="10"/>
        <color theme="1"/>
        <rFont val="Arial"/>
        <family val="2"/>
      </rPr>
      <t>Organización documental para responder al nuevo modelo de operación por procesos.</t>
    </r>
  </si>
  <si>
    <r>
      <rPr>
        <b/>
        <sz val="10"/>
        <color theme="1"/>
        <rFont val="Arial"/>
        <family val="2"/>
      </rPr>
      <t>COMUNICACIÓN ENTRE LOS PROCESOS:</t>
    </r>
    <r>
      <rPr>
        <sz val="10"/>
        <color theme="1"/>
        <rFont val="Arial"/>
        <family val="2"/>
      </rPr>
      <t xml:space="preserve">  
Comunicación clara con los demás procesos</t>
    </r>
  </si>
  <si>
    <t>CONTEXTO ESTRATÉGICO PROCESO GESTIÓN CONTRACTUAL -2021</t>
  </si>
  <si>
    <r>
      <rPr>
        <b/>
        <sz val="10"/>
        <color theme="1"/>
        <rFont val="Arial"/>
        <family val="2"/>
      </rPr>
      <t>ECONÓMICOS Y FINANCIEROS:</t>
    </r>
    <r>
      <rPr>
        <sz val="10"/>
        <color theme="1"/>
        <rFont val="Arial"/>
        <family val="2"/>
      </rPr>
      <t xml:space="preserve"> </t>
    </r>
  </si>
  <si>
    <r>
      <rPr>
        <b/>
        <sz val="10"/>
        <color theme="1"/>
        <rFont val="Arial"/>
        <family val="2"/>
      </rPr>
      <t>TECNOLÓGICOS</t>
    </r>
    <r>
      <rPr>
        <sz val="10"/>
        <color theme="1"/>
        <rFont val="Arial"/>
        <family val="2"/>
      </rPr>
      <t>: 
Disponibilidad de nuevas tecnologías que modifican los procesos de contratación pública.</t>
    </r>
  </si>
  <si>
    <r>
      <t xml:space="preserve">LEGALES Y REGLAMENTARIOS:  
</t>
    </r>
    <r>
      <rPr>
        <sz val="10"/>
        <color theme="1"/>
        <rFont val="Arial"/>
        <family val="2"/>
      </rPr>
      <t>Cambios en la normatividad que regula el proceso de contratación en las entidades del estado tienen impacto mientras se implementa la nueva normatividad.</t>
    </r>
  </si>
  <si>
    <r>
      <rPr>
        <b/>
        <sz val="10"/>
        <color theme="1"/>
        <rFont val="Arial"/>
        <family val="2"/>
      </rPr>
      <t>FINANCIEROS:</t>
    </r>
    <r>
      <rPr>
        <sz val="10"/>
        <color theme="1"/>
        <rFont val="Arial"/>
        <family val="2"/>
      </rPr>
      <t xml:space="preserve"> </t>
    </r>
  </si>
  <si>
    <r>
      <rPr>
        <b/>
        <sz val="10"/>
        <color theme="1"/>
        <rFont val="Arial"/>
        <family val="2"/>
      </rPr>
      <t>TRANSVERSALIDAD:</t>
    </r>
    <r>
      <rPr>
        <sz val="10"/>
        <color theme="1"/>
        <rFont val="Arial"/>
        <family val="2"/>
      </rPr>
      <t xml:space="preserve"> 
Este es un proceso que se ve reflejado en todos los demás procesos: misionales, estratégicos, de soporte y control; el cual se ve materializado en la satisfacción de las necesidades mediante su contratación y/o adquisición.</t>
    </r>
  </si>
  <si>
    <r>
      <rPr>
        <b/>
        <sz val="10"/>
        <color theme="1"/>
        <rFont val="Arial"/>
        <family val="2"/>
      </rPr>
      <t>PROCESOS:</t>
    </r>
    <r>
      <rPr>
        <sz val="10"/>
        <color theme="1"/>
        <rFont val="Arial"/>
        <family val="2"/>
      </rPr>
      <t xml:space="preserve"> 
Adaptación y documentación al nuevo modelo de operación por procesos.</t>
    </r>
  </si>
  <si>
    <r>
      <t xml:space="preserve">PROCESOS: 
</t>
    </r>
    <r>
      <rPr>
        <sz val="10"/>
        <color theme="1"/>
        <rFont val="Arial"/>
        <family val="2"/>
      </rPr>
      <t>Adaptación y documentación al nuevo modelo de operación por procesos.</t>
    </r>
  </si>
  <si>
    <r>
      <t xml:space="preserve">TECNOLOGÍA: 
</t>
    </r>
    <r>
      <rPr>
        <sz val="10"/>
        <color theme="1"/>
        <rFont val="Arial"/>
        <family val="2"/>
      </rPr>
      <t>Ausencia de sistemas al interior de la Entidad que apoyen y faciliten la adquisición de bienes y servicios</t>
    </r>
    <r>
      <rPr>
        <b/>
        <sz val="10"/>
        <color theme="1"/>
        <rFont val="Arial"/>
        <family val="2"/>
      </rPr>
      <t xml:space="preserve">
</t>
    </r>
    <r>
      <rPr>
        <sz val="10"/>
        <color theme="1"/>
        <rFont val="Arial"/>
        <family val="2"/>
      </rPr>
      <t>Diversidad de sistemas de información que no se articulan entre si.</t>
    </r>
    <r>
      <rPr>
        <b/>
        <sz val="10"/>
        <color theme="1"/>
        <rFont val="Arial"/>
        <family val="2"/>
      </rPr>
      <t xml:space="preserve">
</t>
    </r>
    <r>
      <rPr>
        <sz val="10"/>
        <color theme="1"/>
        <rFont val="Arial"/>
        <family val="2"/>
      </rPr>
      <t>Deficiencias en la definición de lineamientos para la conservación electrónica y/o digital de los documentos.</t>
    </r>
  </si>
  <si>
    <r>
      <t xml:space="preserve">COMUNICACIÓN INTERNA: 
</t>
    </r>
    <r>
      <rPr>
        <sz val="10"/>
        <color theme="1"/>
        <rFont val="Arial"/>
        <family val="2"/>
      </rPr>
      <t>Dificultades en el flujo de información entre los diferentes niveles del proceso.</t>
    </r>
  </si>
  <si>
    <r>
      <rPr>
        <b/>
        <sz val="10"/>
        <color theme="1"/>
        <rFont val="Arial"/>
        <family val="2"/>
      </rPr>
      <t>ECONÓMICOS Y FINANCIEROS:</t>
    </r>
    <r>
      <rPr>
        <sz val="10"/>
        <color theme="1"/>
        <rFont val="Arial"/>
        <family val="2"/>
      </rPr>
      <t xml:space="preserve"> 
Recortes presupuestales que impactan la gestión documental de la Entidad.</t>
    </r>
  </si>
  <si>
    <r>
      <rPr>
        <b/>
        <sz val="10"/>
        <rFont val="Arial"/>
        <family val="2"/>
      </rPr>
      <t>TECNOLÓGICOS</t>
    </r>
    <r>
      <rPr>
        <sz val="10"/>
        <rFont val="Arial"/>
        <family val="2"/>
      </rPr>
      <t xml:space="preserve">: </t>
    </r>
  </si>
  <si>
    <r>
      <rPr>
        <b/>
        <sz val="10"/>
        <color theme="1"/>
        <rFont val="Arial"/>
        <family val="2"/>
      </rPr>
      <t>AMBIENTALES</t>
    </r>
    <r>
      <rPr>
        <sz val="10"/>
        <color theme="1"/>
        <rFont val="Arial"/>
        <family val="2"/>
      </rPr>
      <t xml:space="preserve">: 
Fenómenos naturales que destruyan los documentos </t>
    </r>
  </si>
  <si>
    <r>
      <rPr>
        <b/>
        <sz val="10"/>
        <color theme="1"/>
        <rFont val="Arial"/>
        <family val="2"/>
      </rPr>
      <t>LEGALES Y REGLAMENTARIOS:</t>
    </r>
    <r>
      <rPr>
        <sz val="10"/>
        <color theme="1"/>
        <rFont val="Arial"/>
        <family val="2"/>
      </rPr>
      <t xml:space="preserve"> 
Cambios en la leyes, decretos, acuerdos, resoluciones y otra normatividad relacionados con la gestión documental.</t>
    </r>
  </si>
  <si>
    <r>
      <rPr>
        <b/>
        <sz val="10"/>
        <color theme="1"/>
        <rFont val="Arial"/>
        <family val="2"/>
      </rPr>
      <t>FINANCIEROS:</t>
    </r>
    <r>
      <rPr>
        <sz val="10"/>
        <color theme="1"/>
        <rFont val="Arial"/>
        <family val="2"/>
      </rPr>
      <t xml:space="preserve"> 
Insuficientes recursos para el proceso de Gestión Documental de la Entidad</t>
    </r>
  </si>
  <si>
    <r>
      <rPr>
        <b/>
        <sz val="10"/>
        <color theme="1"/>
        <rFont val="Arial"/>
        <family val="2"/>
      </rPr>
      <t>TECNOLOGÍA:</t>
    </r>
    <r>
      <rPr>
        <sz val="10"/>
        <color theme="1"/>
        <rFont val="Arial"/>
        <family val="2"/>
      </rPr>
      <t xml:space="preserve"> 
Falta de lineamientos para la conservación electrónica y/o digital de los documentos.
Desconocimiento de los funcionarios respecto al uso de las nuevas herramientas tecnológicas</t>
    </r>
  </si>
  <si>
    <r>
      <rPr>
        <b/>
        <sz val="10"/>
        <color theme="1"/>
        <rFont val="Arial"/>
        <family val="2"/>
      </rPr>
      <t>COMUNICACIÓN ENTRE LOS PROCESOS:</t>
    </r>
    <r>
      <rPr>
        <sz val="10"/>
        <color theme="1"/>
        <rFont val="Arial"/>
        <family val="2"/>
      </rPr>
      <t xml:space="preserve">  
Falta de presencia de gestión documental en las Direcciones Regionales.</t>
    </r>
  </si>
  <si>
    <t>CONTEXTO ESTRATÉGICO PROCESO GESTIÓN DOCUMENTAL - 2021</t>
  </si>
  <si>
    <r>
      <rPr>
        <b/>
        <sz val="10"/>
        <color theme="1"/>
        <rFont val="Arial"/>
        <family val="2"/>
      </rPr>
      <t>ESTRATÉGICOS:</t>
    </r>
    <r>
      <rPr>
        <sz val="10"/>
        <color theme="1"/>
        <rFont val="Arial"/>
        <family val="2"/>
      </rPr>
      <t xml:space="preserve">  
Rediseño Institucional</t>
    </r>
  </si>
  <si>
    <r>
      <rPr>
        <b/>
        <sz val="10"/>
        <color theme="1"/>
        <rFont val="Arial"/>
        <family val="2"/>
      </rPr>
      <t>ESTRATÉGICOS:</t>
    </r>
    <r>
      <rPr>
        <sz val="10"/>
        <color theme="1"/>
        <rFont val="Arial"/>
        <family val="2"/>
      </rPr>
      <t xml:space="preserve">  
Rediseño Institucional
Transferencia de nuevos programas a la Entidad para la atención de la Emergencia Sanitaria</t>
    </r>
  </si>
  <si>
    <r>
      <t xml:space="preserve">COMUNICACIÓN INTERNA: 
</t>
    </r>
    <r>
      <rPr>
        <sz val="10"/>
        <color theme="1"/>
        <rFont val="Arial"/>
        <family val="2"/>
      </rPr>
      <t>Dificultades en el flujo de información y comunicación entre los diferentes niveles del proceso.</t>
    </r>
  </si>
  <si>
    <r>
      <rPr>
        <b/>
        <sz val="10"/>
        <color theme="1"/>
        <rFont val="Arial"/>
        <family val="2"/>
      </rPr>
      <t>TRANSVERSALIDAD:</t>
    </r>
    <r>
      <rPr>
        <sz val="10"/>
        <color theme="1"/>
        <rFont val="Arial"/>
        <family val="2"/>
      </rPr>
      <t xml:space="preserve"> 
Se cuenta con lineamientos en materia de gestión documental para la aplicación en todos los procesos de la Entidad
Falta de apropiación de los lineamientos generados por el proceso de gestión documental</t>
    </r>
  </si>
  <si>
    <r>
      <rPr>
        <b/>
        <sz val="10"/>
        <color theme="1"/>
        <rFont val="Arial"/>
        <family val="2"/>
      </rPr>
      <t>ECONÓMICOS Y FINANCIEROS:</t>
    </r>
    <r>
      <rPr>
        <sz val="10"/>
        <color theme="1"/>
        <rFont val="Arial"/>
        <family val="2"/>
      </rPr>
      <t xml:space="preserve"> 
Recortes presupuestales que impactan la gestión de administración logística.</t>
    </r>
  </si>
  <si>
    <r>
      <rPr>
        <b/>
        <sz val="10"/>
        <color theme="1"/>
        <rFont val="Arial"/>
        <family val="2"/>
      </rPr>
      <t>LEGALES Y REGLAMENTARIOS:</t>
    </r>
    <r>
      <rPr>
        <sz val="10"/>
        <color theme="1"/>
        <rFont val="Arial"/>
        <family val="2"/>
      </rPr>
      <t xml:space="preserve"> 
Cambios en la leyes, decretos, acuerdos, resoluciones y otra normatividad que impacte la gestión del Proceso.</t>
    </r>
  </si>
  <si>
    <t>CONTEXTO ESTRATÉGICO PROCESO GESTIÓN  Y ADMINISTRACIÓN LOGÍSTICA - 2021</t>
  </si>
  <si>
    <r>
      <t xml:space="preserve">SOCIALES Y CULTURALES
</t>
    </r>
    <r>
      <rPr>
        <sz val="10"/>
        <color theme="1"/>
        <rFont val="Arial"/>
        <family val="2"/>
      </rPr>
      <t xml:space="preserve">Problemas de orden público que afecten la infraestructura de las instalaciones de la Entidad </t>
    </r>
  </si>
  <si>
    <r>
      <rPr>
        <b/>
        <sz val="10"/>
        <color theme="1"/>
        <rFont val="Arial"/>
        <family val="2"/>
      </rPr>
      <t>FINANCIEROS:</t>
    </r>
    <r>
      <rPr>
        <sz val="10"/>
        <color theme="1"/>
        <rFont val="Arial"/>
        <family val="2"/>
      </rPr>
      <t xml:space="preserve"> 
Insuficientes recursos para la gestión y administración logística en la Entidad</t>
    </r>
  </si>
  <si>
    <r>
      <t xml:space="preserve">TRANSVERSALIDAD:
</t>
    </r>
    <r>
      <rPr>
        <sz val="10"/>
        <color theme="1"/>
        <rFont val="Arial"/>
        <family val="2"/>
      </rPr>
      <t>Este proceso se ve reflejado en todos los demás procesos: misionales, estratégicos, de soporte y control y se materializa en la satisfacción de las necesidades, mediante los bienes y servicios proporcionados para su funcionamiento.</t>
    </r>
  </si>
  <si>
    <r>
      <t xml:space="preserve">POLÍTICA DE ADMINISTRACIÓN DEL RIESGO: 
La superación de la pobreza como apuesta central de Prosperidad Social requiere del compromiso institucional para prevenir, disminuir, controlar y gestionar integralmente los riesgos de corrupción, gestión y seguridad digital de la Entidad. Teniendo en cuenta que en su labor la entidad requiere identificar las necesidades de los hogares con información interoperable y de calidad; gestionar oferta multidimensional y robustecer los ejercicios de articulación con otras entidades nacionales, territoriales, públicas y privadas; acompañar a través de operadores y aliados, a los hogares ubicados a lo largo del territorio nacional, para la implementación de oferta oportuna, pertinente y suficiente;  desarrollar acciones con enfoque diferencial ante la diversidad cultural, étnica, social y territorial de los hogares y comunidades, promoviendo su inclusión social hacia la construcción de un país con equidad; con este propósito, Prosperidad Social gestiona integralmente sus riesgos a nivel nacional y  a través de sus Direcciones Regionales a partir de la identificación, valoración y control preventivo y detectivo, que contribuyan a la mitigación de las causas del riesgo en todos los niveles de la Entidad, brindando seguridad frente al logro de sus objetivos estratégicos. </t>
    </r>
    <r>
      <rPr>
        <sz val="10"/>
        <color theme="1"/>
        <rFont val="Arial"/>
        <family val="2"/>
      </rPr>
      <t xml:space="preserve"> 
</t>
    </r>
    <r>
      <rPr>
        <b/>
        <sz val="10"/>
        <color theme="1"/>
        <rFont val="Arial"/>
        <family val="2"/>
      </rPr>
      <t xml:space="preserve">
Desarrollo de la Política 
</t>
    </r>
    <r>
      <rPr>
        <sz val="10"/>
        <color theme="1"/>
        <rFont val="Arial"/>
        <family val="2"/>
      </rPr>
      <t xml:space="preserve">En Prosperidad Social prevemos que, en el desarrollo de los procesos, planes, programas, proyectos y productos, pueden presentarse eventos o situaciones que afecten el cumplimiento de nuestra misión y el logro de los objetivos estratégicos o institucionales. Por lo tanto, anticipando estas contingencias establecemos mecanismos de prevención y acciones de control para la gestión integral de los riesgos, con el fin de evitar y/o minimizar su ocurrencia.
De acuerdo con lo anterior, esta Política adopta los lineamientos y las medidas que permiten la identificación, el análisis, la valoración y el tratamiento de los riesgos, en el siguiente Contexto Estratégico:
Prosperidad Social es una entidad pública de carácter nacional que atiende población en diversas condiciones de vulnerabilidad y pobreza, con acceso restringido o asimétrico a la información y las comunicaciones, ubicada en zonas rurales y urbanas de todo el territorio nacional. Esto implica la disposición de datos y registros de una masa crítica de hogares y personas y de una oferta de servicios e incentivos sociales, a través de la tercerización de la operación y un porcentaje significativo del presupuesto de inversión se rige por las normas del derecho privado  . 
En el marco de retos que implica la superación de la pobreza la institución se propone administrar los riesgos asociados a: 
• La articulación entre programas misionales,  
• La calidad, aseguramiento y trazabilidad de la información y la toma de decisiones, 
• La fragmentación de la presencia institucional entre los operadores y los diferentes programas en el territorio, 
• La necesidad de aunar esfuerzos interinstitucionales para el alcance de objetivos de atención heterogéneos y en múltiples dimensiones 
</t>
    </r>
    <r>
      <rPr>
        <b/>
        <sz val="10"/>
        <color theme="1"/>
        <rFont val="Arial"/>
        <family val="2"/>
      </rPr>
      <t xml:space="preserve">
Instancias 
</t>
    </r>
    <r>
      <rPr>
        <sz val="10"/>
        <color theme="1"/>
        <rFont val="Arial"/>
        <family val="2"/>
      </rPr>
      <t xml:space="preserve">En atención a lo anterior, Prosperidad Social cuenta con diferentes instancias en el nivel directivo y asesor que validan, aprueban y hacen seguimiento a las decisiones y compromisos institucionales, con reglas, competencias y responsabilidades definidas en el Marco del Modelo Integrado de planeación y Gestión. En estas instancias se configuran las tres líneas de defensa en cabeza del equipo directivo, la Oficina Asesora de Planeación y la Oficina de Control Interno.
</t>
    </r>
    <r>
      <rPr>
        <b/>
        <sz val="10"/>
        <color theme="1"/>
        <rFont val="Arial"/>
        <family val="2"/>
      </rPr>
      <t xml:space="preserve">Herramientas
</t>
    </r>
    <r>
      <rPr>
        <sz val="10"/>
        <color theme="1"/>
        <rFont val="Arial"/>
        <family val="2"/>
      </rPr>
      <t xml:space="preserve">De este modo, se definen acciones oportunas ante la posible materialización de los riesgos que se identifican en el mapa de riesgos institucional, el cual se actualiza cada vigencia con la participación de los equipos de los procesos institucionales y alineados con los Objetivos y la estrategia Institucional. El diseño de controles establecidos en el Mapa de riesgos es acompañado por la Oficina Asesora de Planeación, implementado por cada área y recibe seguimiento de la Oficina de Control Interno. </t>
    </r>
    <r>
      <rPr>
        <b/>
        <sz val="10"/>
        <color theme="1"/>
        <rFont val="Arial"/>
        <family val="2"/>
      </rPr>
      <t xml:space="preserve">
Alcance
</t>
    </r>
    <r>
      <rPr>
        <sz val="10"/>
        <color theme="1"/>
        <rFont val="Arial"/>
        <family val="2"/>
      </rPr>
      <t xml:space="preserve">La implementación de estas directrices de la Política de Administración del Riesgo tendrá un alcance Nacional y Regional y debe ser extensible y aplicada a todos los procesos, planes, programas, proyectos e instancias de Prosperidad Social y por los funcionarios y contratistas en todos los niveles y ámbitos, desde la Dirección General hasta las Direcciones Regionales. </t>
    </r>
    <r>
      <rPr>
        <b/>
        <sz val="10"/>
        <color theme="1"/>
        <rFont val="Arial"/>
        <family val="2"/>
      </rPr>
      <t xml:space="preserve">
Gestión y seguimiento
</t>
    </r>
    <r>
      <rPr>
        <sz val="10"/>
        <color theme="1"/>
        <rFont val="Arial"/>
        <family val="2"/>
      </rPr>
      <t xml:space="preserve">La administración del riesgo se gestiona en estricto cumplimiento del Modelo Integrado de Planeación y Gestión - MIPG II, atendiendo las responsabilidades derivadas del mismo, mediante la aplicación de las tres líneas de defensa, durante todas las etapas de desarrollo de la gestión institucional, garantizando un adecuado ambiente de control.
Para la gestión del riesgo en Prosperidad Social, se cuenta con una Guía Institucional de Administración del Riesgo que atiende los lineamientos establecidos por el Departamento Administrativo de la Función Pública sobre la materia, visibiliza las particularidades de la entidad y se gestiona a través del aplicativo  definido por la Entidad para tal efecto.
La Oficina Asesora de Planeación lidera el proceso de administración de riesgos y es la encargada de consolidar el Mapa Institucional de Riesgos . Esta y todas las herramientas de la Política de Administración del riesgo debe ser publicada en la página Web de Prosperidad Social, en el Micrositio Transparencia y Acceso a la Información, a más tardar el 31 de enero de cada año.
Con el fin de obtener retroalimentación tanto a nivel interno por parte de los servidores públicos como externo por parte de la ciudadanía y/o grupos de interés, la Oficina Asesora de Planeación dispondrá los mecanismos para que los funcionarios y la ciudadanía manifiesten sus consideraciones y sugerencias al Mapa Institucional de Riesgos preliminar.
De requerirse, el Mapa de Riesgos podrá modificarse y/o ajustarse, después de su publicación definitiva y durante el año de su vigencia, según los criterios establecidos en la Guía para la Administración del Riesgo de Prosperidad Social.
El seguimiento y evaluación será realizado por la Oficina de Control Interno tres (3) veces al año de acuerdo con lo establecido en la Guía para la Administración del Riesgo adoptada en la Entidad para la implementación de esta Política
</t>
    </r>
    <r>
      <rPr>
        <b/>
        <sz val="10"/>
        <color theme="1"/>
        <rFont val="Arial"/>
        <family val="2"/>
      </rPr>
      <t xml:space="preserve">
Acciones en caso de materialización
</t>
    </r>
    <r>
      <rPr>
        <sz val="10"/>
        <color theme="1"/>
        <rFont val="Arial"/>
        <family val="2"/>
      </rPr>
      <t>De igual manera, Prosperidad Social establece las acciones a seguir por los líderes de los procesos ante la materialización del riesgo de corrupción, así: 
 Informar al Proceso de Direccionamiento Estratégico sobre el hecho encontrado.
 Realizar la denuncia ante la instancia de control correspondiente (de ser requerido).
 Identificar las acciones correctivas necesarias y documentarlas en el Plan de mejoramiento.
 Actualizar periódicamente el mapa de riesgos y la Política.
De otra parte, ante la materialización del riesgo de gestión o de seguridad digital, se procede de manera inmediata a aplicar las acciones correctivas que permitan la continuidad del servicio o su restablecimiento (si es el caso) y documentarlo en el Plan de mejoramiento.</t>
    </r>
  </si>
  <si>
    <r>
      <rPr>
        <b/>
        <sz val="10"/>
        <color theme="1"/>
        <rFont val="Arial"/>
        <family val="2"/>
      </rPr>
      <t xml:space="preserve">ECONÓMICOS Y FINANCIEROS:
</t>
    </r>
    <r>
      <rPr>
        <sz val="10"/>
        <color theme="1"/>
        <rFont val="Arial"/>
        <family val="2"/>
      </rPr>
      <t>Recortes presupuestales que impactan la gestión del proceso.
Directivas Presidenciales sobre Austeridad del Gasto</t>
    </r>
  </si>
  <si>
    <r>
      <rPr>
        <b/>
        <sz val="10"/>
        <color theme="1"/>
        <rFont val="Arial"/>
        <family val="2"/>
      </rPr>
      <t>SOCIALES Y CULTURALES:</t>
    </r>
    <r>
      <rPr>
        <sz val="10"/>
        <color theme="1"/>
        <rFont val="Arial"/>
        <family val="2"/>
      </rPr>
      <t xml:space="preserve"> 
Situaciones de orden público.</t>
    </r>
  </si>
  <si>
    <r>
      <rPr>
        <b/>
        <sz val="10"/>
        <color theme="1"/>
        <rFont val="Arial"/>
        <family val="2"/>
      </rPr>
      <t>TECNOLÓGICOS</t>
    </r>
    <r>
      <rPr>
        <sz val="10"/>
        <color theme="1"/>
        <rFont val="Arial"/>
        <family val="2"/>
      </rPr>
      <t>: 
Dificultades en el acceso a las plataformas externas de información necesaria para funcionamiento del proceso.</t>
    </r>
  </si>
  <si>
    <r>
      <rPr>
        <b/>
        <sz val="10"/>
        <color theme="1"/>
        <rFont val="Arial"/>
        <family val="2"/>
      </rPr>
      <t>LEGALES Y REGLAMENTARIOS:</t>
    </r>
    <r>
      <rPr>
        <sz val="10"/>
        <color theme="1"/>
        <rFont val="Arial"/>
        <family val="2"/>
      </rPr>
      <t xml:space="preserve"> 
Cambios en la leyes, decretos, resoluciones u otra normatividad que impacten la gestión del proceso.</t>
    </r>
  </si>
  <si>
    <r>
      <rPr>
        <b/>
        <sz val="10"/>
        <color theme="1"/>
        <rFont val="Arial"/>
        <family val="2"/>
      </rPr>
      <t xml:space="preserve">FINANCIEROS: </t>
    </r>
    <r>
      <rPr>
        <sz val="10"/>
        <color theme="1"/>
        <rFont val="Arial"/>
        <family val="2"/>
      </rPr>
      <t xml:space="preserve"> 
Insuficiente asignación presupuestal  para el desarrollo de las actividades del proceso y el cumplimiento de las metas establecidas.</t>
    </r>
  </si>
  <si>
    <r>
      <t xml:space="preserve">TECNOLOGÍA:
</t>
    </r>
    <r>
      <rPr>
        <sz val="10"/>
        <color theme="1"/>
        <rFont val="Arial"/>
        <family val="2"/>
      </rPr>
      <t>Equipos de cómputo con baja capacidad para la operación de los procesos.</t>
    </r>
    <r>
      <rPr>
        <b/>
        <sz val="10"/>
        <color theme="1"/>
        <rFont val="Arial"/>
        <family val="2"/>
      </rPr>
      <t xml:space="preserve">
</t>
    </r>
    <r>
      <rPr>
        <sz val="10"/>
        <color theme="1"/>
        <rFont val="Arial"/>
        <family val="2"/>
      </rPr>
      <t>Sistemas de respaldo para la</t>
    </r>
    <r>
      <rPr>
        <b/>
        <sz val="10"/>
        <color theme="1"/>
        <rFont val="Arial"/>
        <family val="2"/>
      </rPr>
      <t xml:space="preserve"> </t>
    </r>
    <r>
      <rPr>
        <sz val="10"/>
        <color theme="1"/>
        <rFont val="Arial"/>
        <family val="2"/>
      </rPr>
      <t>Continuidad del servicio.</t>
    </r>
    <r>
      <rPr>
        <b/>
        <sz val="10"/>
        <color theme="1"/>
        <rFont val="Arial"/>
        <family val="2"/>
      </rPr>
      <t xml:space="preserve">
</t>
    </r>
    <r>
      <rPr>
        <sz val="10"/>
        <color theme="1"/>
        <rFont val="Arial"/>
        <family val="2"/>
      </rPr>
      <t>Deficiencias en la definición de lineamientos para la conservación electrónica y/o digital de los documentos.</t>
    </r>
  </si>
  <si>
    <r>
      <rPr>
        <b/>
        <sz val="10"/>
        <rFont val="Arial"/>
        <family val="2"/>
      </rPr>
      <t>ESTRATÉGICOS:</t>
    </r>
    <r>
      <rPr>
        <sz val="10"/>
        <rFont val="Arial"/>
        <family val="2"/>
      </rPr>
      <t xml:space="preserve"> 
Definición del plan estratégico de Talento Humano de la entidad.
Rediseño Intitucional</t>
    </r>
  </si>
  <si>
    <r>
      <t xml:space="preserve">COMUNICACIÓN INTERNA:
</t>
    </r>
    <r>
      <rPr>
        <sz val="10"/>
        <color theme="1"/>
        <rFont val="Arial"/>
        <family val="2"/>
      </rPr>
      <t>Dificultades en el flujo de información entre los diferentes niveles del proceso.
Limitación en la entrega de información entre las dependencias. 
Dificultades para la comunicación y coordinación de acciones con las Direcciones Regionales</t>
    </r>
  </si>
  <si>
    <t>CONTEXTO ESTRATÉGICO PROCESO GESTIÓN DEL TALENTO HUMANO - 2021</t>
  </si>
  <si>
    <r>
      <rPr>
        <b/>
        <sz val="10"/>
        <color theme="1"/>
        <rFont val="Arial"/>
        <family val="2"/>
      </rPr>
      <t>ECONÓMICOS Y FINANCIEROS:</t>
    </r>
    <r>
      <rPr>
        <sz val="10"/>
        <color theme="1"/>
        <rFont val="Arial"/>
        <family val="2"/>
      </rPr>
      <t xml:space="preserve"> 
Situación fiscal del país de corto y mediano plazo generada por la crisis sanitaria del Covid-19.
Recortes presupuestales que impactan el cubrimiento y la ejecución de los programas.
Directivas Presidenciales sobre Austeridad del Gasto</t>
    </r>
  </si>
  <si>
    <r>
      <rPr>
        <b/>
        <sz val="10"/>
        <color theme="1"/>
        <rFont val="Arial"/>
        <family val="2"/>
      </rPr>
      <t>AMBIENTALES</t>
    </r>
    <r>
      <rPr>
        <sz val="10"/>
        <color theme="1"/>
        <rFont val="Arial"/>
        <family val="2"/>
      </rPr>
      <t>: 
Fenómenos naturales que afecten la infraestructura de las instalaciones de la Entidad 
Emergencia sanitaria generada por el Covid-19 afecta el desarrollo normal del Proceso
Falta de directrices claras de las autoridades ambientales en materia de buenas prácticas y de la implementación de reglamentación ambiental.</t>
    </r>
  </si>
  <si>
    <r>
      <rPr>
        <b/>
        <sz val="10"/>
        <rFont val="Arial"/>
        <family val="2"/>
      </rPr>
      <t>AMBIENTALES</t>
    </r>
    <r>
      <rPr>
        <sz val="10"/>
        <rFont val="Arial"/>
        <family val="2"/>
      </rPr>
      <t>:
Fenómenos naturales que impidan la prestación del servicio
Emergencia sanitaria generada por el Covid-19 afecta el funcionamiento normal de la Entidad.</t>
    </r>
  </si>
  <si>
    <t>FACTOR</t>
  </si>
  <si>
    <t>DESCRIPCIÓN DEL CONTROL</t>
  </si>
  <si>
    <t>NOMBRE DEL CONTROL</t>
  </si>
  <si>
    <r>
      <rPr>
        <b/>
        <sz val="10"/>
        <color theme="1"/>
        <rFont val="Arial"/>
        <family val="2"/>
      </rPr>
      <t>LEGALES Y REGLAMENTARIOS:</t>
    </r>
    <r>
      <rPr>
        <sz val="10"/>
        <color theme="1"/>
        <rFont val="Arial"/>
        <family val="2"/>
      </rPr>
      <t xml:space="preserve"> 
Actualización, expedición y modificación de la normatividad financiera
Cumplimiento de fallos judiciales y sentencias asignados a la Entidad
Plan Nacional de Desarrollo 2018-2022. </t>
    </r>
  </si>
  <si>
    <r>
      <rPr>
        <b/>
        <sz val="10"/>
        <color theme="1"/>
        <rFont val="Arial"/>
        <family val="2"/>
      </rPr>
      <t>ECONÓMICOS Y FINANCIEROS:</t>
    </r>
    <r>
      <rPr>
        <sz val="10"/>
        <color theme="1"/>
        <rFont val="Arial"/>
        <family val="2"/>
      </rPr>
      <t xml:space="preserve"> 
Medidas en materia tributaria</t>
    </r>
  </si>
  <si>
    <r>
      <t xml:space="preserve">PROCESOS:  
</t>
    </r>
    <r>
      <rPr>
        <sz val="10"/>
        <color theme="1"/>
        <rFont val="Arial"/>
        <family val="2"/>
      </rPr>
      <t>Adaptación y documentación al nuevo modelo de operación por procesos.
Diseño de indicadores de seguimiento que faciliten la toma de decisiones</t>
    </r>
  </si>
  <si>
    <r>
      <t xml:space="preserve">PROCESOS:  
</t>
    </r>
    <r>
      <rPr>
        <sz val="10"/>
        <color theme="1"/>
        <rFont val="Arial"/>
        <family val="2"/>
      </rPr>
      <t>Adaptación y documentación del nuevo modelo de operación por procesos.
Sensibililización y apropiación de la gestión por procesos en la Entidad</t>
    </r>
    <r>
      <rPr>
        <b/>
        <sz val="10"/>
        <color theme="1"/>
        <rFont val="Arial"/>
        <family val="2"/>
      </rPr>
      <t xml:space="preserve">
</t>
    </r>
    <r>
      <rPr>
        <sz val="10"/>
        <color theme="1"/>
        <rFont val="Arial"/>
        <family val="2"/>
      </rPr>
      <t>Diseño de indicadores de seguimiento que faciliten la toma de decisiones</t>
    </r>
  </si>
  <si>
    <r>
      <t xml:space="preserve">PROCESOS:  
</t>
    </r>
    <r>
      <rPr>
        <sz val="10"/>
        <color theme="1"/>
        <rFont val="Arial"/>
        <family val="2"/>
      </rPr>
      <t>Adaptación y documentación del nuevo modelo de operación por procesos.
Sensibililización y apropiación de la gestión por procesos en la Entidad
Diseño de indicadores de seguimiento que faciliten la toma de decisiones.</t>
    </r>
  </si>
  <si>
    <t>CONTEXTO ESTRATÉGICO PROCESO GESTIÓN FINANCIERA Y CONTABLE - 2021</t>
  </si>
  <si>
    <t>CONTEXTO ESTRATÉGICO PROCESO PARTICIPACIÓN Y SERVICIO AL CIUDADANO - 2021</t>
  </si>
  <si>
    <r>
      <rPr>
        <b/>
        <sz val="10"/>
        <color theme="1"/>
        <rFont val="Arial"/>
        <family val="2"/>
      </rPr>
      <t>POLÍTICOS:</t>
    </r>
    <r>
      <rPr>
        <sz val="10"/>
        <color theme="1"/>
        <rFont val="Arial"/>
        <family val="2"/>
      </rPr>
      <t xml:space="preserve">
Política pública establecida en el Plan Nacional de Desarrollo 2018-2022</t>
    </r>
  </si>
  <si>
    <r>
      <rPr>
        <b/>
        <sz val="10"/>
        <color theme="1"/>
        <rFont val="Arial"/>
        <family val="2"/>
      </rPr>
      <t>POLÍTICOS:</t>
    </r>
    <r>
      <rPr>
        <sz val="10"/>
        <color theme="1"/>
        <rFont val="Arial"/>
        <family val="2"/>
      </rPr>
      <t xml:space="preserve">
Política pública establecida en el plan Nacional de Desarrollo 2018-2022
Articulación de acciones interinstitucionales e intersectoriales para la implementación de la Ruta de Superación de la Pobreza
Asignación de compromisos del Gobierno que exceden las competencias y los recursos de la Entidad</t>
    </r>
  </si>
  <si>
    <r>
      <rPr>
        <b/>
        <sz val="10"/>
        <color theme="1"/>
        <rFont val="Arial"/>
        <family val="2"/>
      </rPr>
      <t>POLÍTICOS:</t>
    </r>
    <r>
      <rPr>
        <sz val="10"/>
        <color theme="1"/>
        <rFont val="Arial"/>
        <family val="2"/>
      </rPr>
      <t xml:space="preserve"> 
Política pública establecida en el Plan Nacional de Desarrollo 2018-2022</t>
    </r>
  </si>
  <si>
    <r>
      <rPr>
        <b/>
        <sz val="10"/>
        <color theme="1"/>
        <rFont val="Arial"/>
        <family val="2"/>
      </rPr>
      <t xml:space="preserve">POLÍTICOS: 
</t>
    </r>
    <r>
      <rPr>
        <sz val="10"/>
        <color theme="1"/>
        <rFont val="Arial"/>
        <family val="2"/>
      </rPr>
      <t>Política pública establecida en el Plan Nacional de Desarrollo 2018-2022</t>
    </r>
  </si>
  <si>
    <r>
      <rPr>
        <b/>
        <sz val="10"/>
        <rFont val="Arial"/>
        <family val="2"/>
      </rPr>
      <t xml:space="preserve">POLÍTICOS: </t>
    </r>
    <r>
      <rPr>
        <sz val="10"/>
        <rFont val="Arial"/>
        <family val="2"/>
      </rPr>
      <t xml:space="preserve">
Política pública establecida en el Plan Nacional de Desarrollo 2018-2022
Politización de los espacios de participación ciudadana </t>
    </r>
  </si>
  <si>
    <r>
      <rPr>
        <b/>
        <sz val="10"/>
        <rFont val="Arial"/>
        <family val="2"/>
      </rPr>
      <t>ECONÓMICOS Y FINANCIEROS:</t>
    </r>
    <r>
      <rPr>
        <sz val="10"/>
        <rFont val="Arial"/>
        <family val="2"/>
      </rPr>
      <t xml:space="preserve">
Recortes presupuestales que afectan la gestión del Proceso</t>
    </r>
  </si>
  <si>
    <r>
      <rPr>
        <b/>
        <sz val="10"/>
        <rFont val="Arial"/>
        <family val="2"/>
      </rPr>
      <t xml:space="preserve">FINANCIEROS: </t>
    </r>
    <r>
      <rPr>
        <sz val="10"/>
        <rFont val="Arial"/>
        <family val="2"/>
      </rPr>
      <t xml:space="preserve"> 
Presupuesto insuficiente para la gestión del Proceso</t>
    </r>
  </si>
  <si>
    <r>
      <rPr>
        <b/>
        <sz val="10"/>
        <color theme="1"/>
        <rFont val="Arial"/>
        <family val="2"/>
      </rPr>
      <t>TRANSVERSALIDAD:</t>
    </r>
    <r>
      <rPr>
        <sz val="10"/>
        <color theme="1"/>
        <rFont val="Arial"/>
        <family val="2"/>
      </rPr>
      <t xml:space="preserve"> 
Este es un proceso que se ve reflejado en todos los demás procesos: misionales, estratégicos, de soporte y control; el cual se ve materializado a través de lineamientos para la participación ciudadana y el servicio al ciudadano en la Entidad.</t>
    </r>
  </si>
  <si>
    <t>CONTEXTO ESTRATÉGICO PROCESO COMUNICACIÓN ESTRATÉGICA -2021</t>
  </si>
  <si>
    <r>
      <rPr>
        <b/>
        <sz val="10"/>
        <color theme="1"/>
        <rFont val="Arial"/>
        <family val="2"/>
      </rPr>
      <t>TECNOLÓGICOS</t>
    </r>
    <r>
      <rPr>
        <sz val="10"/>
        <color theme="1"/>
        <rFont val="Arial"/>
        <family val="2"/>
      </rPr>
      <t>: 
Nuevas directrices en materia de equidad digital.
Disponibilidad de nuevas herramientas tecnológicas que facilitan la gestión y la interacción con el ciudadano y entre los procesos</t>
    </r>
  </si>
  <si>
    <r>
      <rPr>
        <b/>
        <sz val="10"/>
        <color theme="1"/>
        <rFont val="Arial"/>
        <family val="2"/>
      </rPr>
      <t>LEGALES Y REGLAMENTARIOS:</t>
    </r>
    <r>
      <rPr>
        <sz val="10"/>
        <color theme="1"/>
        <rFont val="Arial"/>
        <family val="2"/>
      </rPr>
      <t xml:space="preserve"> 
Cambios en la Normatividad externa (leyes, decretos, ordenanzas y acuerdos), que tenga incidencia directa en la gestión del Proceso</t>
    </r>
  </si>
  <si>
    <r>
      <rPr>
        <b/>
        <sz val="10"/>
        <color theme="1"/>
        <rFont val="Arial"/>
        <family val="2"/>
      </rPr>
      <t>PERSONAL:</t>
    </r>
    <r>
      <rPr>
        <sz val="10"/>
        <color theme="1"/>
        <rFont val="Arial"/>
        <family val="2"/>
      </rPr>
      <t xml:space="preserve"> 
Capacidad técnica y multidisciplinaria de los equipos de trabajo.
Experiencia del personal en la gestión de comunicaciones
Fortalecimiento del capital humano en términos de conocimiento de la estructura de la entidad y capacidades para la supervisión.
Bajo sentido de pertenencia y resistencia al cambio.</t>
    </r>
  </si>
  <si>
    <r>
      <t xml:space="preserve">OBJETIVOS ESTRATÉGICOS:
Objetivo No 1: </t>
    </r>
    <r>
      <rPr>
        <sz val="10"/>
        <color theme="1"/>
        <rFont val="Arial"/>
        <family val="2"/>
      </rPr>
      <t>Implementar la Ruta de superación de la pobreza a nivel institucional, impactando las dimensiones programáticas y de procesos de la Entidad.</t>
    </r>
    <r>
      <rPr>
        <b/>
        <sz val="10"/>
        <color theme="1"/>
        <rFont val="Arial"/>
        <family val="2"/>
      </rPr>
      <t xml:space="preserve">
Objetivo No 2: </t>
    </r>
    <r>
      <rPr>
        <sz val="10"/>
        <color theme="1"/>
        <rFont val="Arial"/>
        <family val="2"/>
      </rPr>
      <t>Gestionar la oferta social de manera articulada a nivel interinstitucional, dirigida a la inclusión social y productiva de los hogares y las comunidades</t>
    </r>
    <r>
      <rPr>
        <b/>
        <sz val="10"/>
        <color theme="1"/>
        <rFont val="Arial"/>
        <family val="2"/>
      </rPr>
      <t xml:space="preserve">
Objetivo No 3: </t>
    </r>
    <r>
      <rPr>
        <sz val="10"/>
        <color theme="1"/>
        <rFont val="Arial"/>
        <family val="2"/>
      </rPr>
      <t>Liderar las políticas públicas de inclusión social orientadas a la superación de la pobreza y la equidad social</t>
    </r>
  </si>
  <si>
    <r>
      <rPr>
        <b/>
        <sz val="10"/>
        <color theme="1"/>
        <rFont val="Arial"/>
        <family val="2"/>
      </rPr>
      <t>POLÍTICOS:</t>
    </r>
    <r>
      <rPr>
        <sz val="10"/>
        <color theme="1"/>
        <rFont val="Arial"/>
        <family val="2"/>
      </rPr>
      <t xml:space="preserve">
Política pública establecida en el Plan Nacional de Desarrollo 2018-2022
Articulación de acciones interinstitucionales e intersectoriales para la implementación de la Ruta de Superación de la Pobreza</t>
    </r>
  </si>
  <si>
    <r>
      <rPr>
        <b/>
        <sz val="10"/>
        <color theme="1"/>
        <rFont val="Arial"/>
        <family val="2"/>
      </rPr>
      <t>ECONÓMICOS Y FINANCIEROS:</t>
    </r>
    <r>
      <rPr>
        <sz val="10"/>
        <color theme="1"/>
        <rFont val="Arial"/>
        <family val="2"/>
      </rPr>
      <t xml:space="preserve"> 
Situación fiscal del país de corto y mediano plazo
Directivas Presidenciales sobre Austeridad del Gasto</t>
    </r>
  </si>
  <si>
    <r>
      <rPr>
        <b/>
        <sz val="10"/>
        <color theme="1"/>
        <rFont val="Arial"/>
        <family val="2"/>
      </rPr>
      <t xml:space="preserve">FINANCIEROS: 
</t>
    </r>
    <r>
      <rPr>
        <sz val="10"/>
        <color theme="1"/>
        <rFont val="Arial"/>
        <family val="2"/>
      </rPr>
      <t>Recortes presupuestales que impactan la gestión del Proceso de Comunicación Estratégica</t>
    </r>
  </si>
  <si>
    <r>
      <rPr>
        <b/>
        <sz val="10"/>
        <color theme="1"/>
        <rFont val="Arial"/>
        <family val="2"/>
      </rPr>
      <t>AMBIENTALES</t>
    </r>
    <r>
      <rPr>
        <sz val="10"/>
        <color theme="1"/>
        <rFont val="Arial"/>
        <family val="2"/>
      </rPr>
      <t xml:space="preserve">:  
Emergencia sanitaria generada por el Covid-19 afecta el desarrollo normal del Proceso </t>
    </r>
  </si>
  <si>
    <r>
      <rPr>
        <b/>
        <sz val="10"/>
        <color theme="1"/>
        <rFont val="Arial"/>
        <family val="2"/>
      </rPr>
      <t xml:space="preserve">SOCIALES Y CULTURALES: 
</t>
    </r>
    <r>
      <rPr>
        <sz val="10"/>
        <color theme="1"/>
        <rFont val="Arial"/>
        <family val="2"/>
      </rPr>
      <t>Problemas de orden público
Diversidad cultural, étnica, social y territorial de la población sujeta de atención
Ubicación de los beneficiarios de los programas en zonas rurales dispersas</t>
    </r>
  </si>
  <si>
    <r>
      <t xml:space="preserve">PROCESOS:  
</t>
    </r>
    <r>
      <rPr>
        <sz val="10"/>
        <color theme="1"/>
        <rFont val="Arial"/>
        <family val="2"/>
      </rPr>
      <t>Adaptación y documentación del nuevo modelo de operación por procesos.
Sensibililización y apropiación de la gestión por procesos en la Entidad
Diseño de indicadores de seguimiento que faciliten la toma de decisiones</t>
    </r>
    <r>
      <rPr>
        <b/>
        <sz val="10"/>
        <color theme="1"/>
        <rFont val="Arial"/>
        <family val="2"/>
      </rPr>
      <t xml:space="preserve">
</t>
    </r>
    <r>
      <rPr>
        <sz val="10"/>
        <color theme="1"/>
        <rFont val="Arial"/>
        <family val="2"/>
      </rPr>
      <t>Optimizar los procesos de contratación de la Entidad
Debilidad en el análisis de la información (Big Data)</t>
    </r>
  </si>
  <si>
    <r>
      <t xml:space="preserve">TECNOLOGÍA: </t>
    </r>
    <r>
      <rPr>
        <sz val="10"/>
        <color theme="1"/>
        <rFont val="Arial"/>
        <family val="2"/>
      </rPr>
      <t xml:space="preserve"> 
Aparición de nuevos escenarios de amenazas en el entorno digital</t>
    </r>
    <r>
      <rPr>
        <b/>
        <sz val="10"/>
        <color theme="1"/>
        <rFont val="Arial"/>
        <family val="2"/>
      </rPr>
      <t xml:space="preserve">
</t>
    </r>
    <r>
      <rPr>
        <sz val="10"/>
        <color theme="1"/>
        <rFont val="Arial"/>
        <family val="2"/>
      </rPr>
      <t>Debilidades en la infraestructura tecnológica, especialmente en las Direcciones Regionales.
Deficiencias en la definición de lineamientos para la conservación electrónica y/o digital de los documentos.</t>
    </r>
  </si>
  <si>
    <r>
      <rPr>
        <b/>
        <sz val="10"/>
        <color theme="1"/>
        <rFont val="Arial"/>
        <family val="2"/>
      </rPr>
      <t>ESTRATÉGICOS:</t>
    </r>
    <r>
      <rPr>
        <sz val="10"/>
        <color theme="1"/>
        <rFont val="Arial"/>
        <family val="2"/>
      </rPr>
      <t xml:space="preserve"> 
Rediseño organizacional de la Entidad
Débil presencia institucional en el territorio.</t>
    </r>
  </si>
  <si>
    <r>
      <t xml:space="preserve">COMUNICACIÓN EXTERNA:
</t>
    </r>
    <r>
      <rPr>
        <sz val="10"/>
        <rFont val="Arial"/>
        <family val="2"/>
      </rPr>
      <t>Escaso posicionamiento de marca en la ciudadanía.
Impacto negativo de la gestión gubernamental, afecta el reconocimiento de la entidad en los beneficiarios de los programas.</t>
    </r>
    <r>
      <rPr>
        <b/>
        <sz val="10"/>
        <rFont val="Arial"/>
        <family val="2"/>
      </rPr>
      <t xml:space="preserve">
</t>
    </r>
    <r>
      <rPr>
        <sz val="10"/>
        <rFont val="Arial"/>
        <family val="2"/>
      </rPr>
      <t>Diversidad cultural y étnica de la población sujeta de atención</t>
    </r>
  </si>
  <si>
    <t>CONTEXTO ESTRATÉGICO PROCESO EVALUACIÓN INDEPENDIENTE - 2021</t>
  </si>
  <si>
    <r>
      <t xml:space="preserve">COMUNICACIÓN INTERNA: 
</t>
    </r>
    <r>
      <rPr>
        <sz val="10"/>
        <color theme="1"/>
        <rFont val="Arial"/>
        <family val="2"/>
      </rPr>
      <t>Dificultades en el flujo de información entre los diferentes procesos.</t>
    </r>
    <r>
      <rPr>
        <b/>
        <sz val="10"/>
        <color theme="1"/>
        <rFont val="Arial"/>
        <family val="2"/>
      </rPr>
      <t xml:space="preserve">
</t>
    </r>
    <r>
      <rPr>
        <sz val="10"/>
        <color theme="1"/>
        <rFont val="Arial"/>
        <family val="2"/>
      </rPr>
      <t xml:space="preserve">Limitación en la entrega de información entre las dependencias. </t>
    </r>
  </si>
  <si>
    <r>
      <t>TRANSVERSALIDAD:</t>
    </r>
    <r>
      <rPr>
        <sz val="10"/>
        <color theme="1"/>
        <rFont val="Arial"/>
        <family val="2"/>
      </rPr>
      <t xml:space="preserve"> 
El proceso establece lineamientos claros en materia de control interno para todos los procesos de la Entidad.</t>
    </r>
  </si>
  <si>
    <r>
      <rPr>
        <b/>
        <sz val="10"/>
        <color theme="1"/>
        <rFont val="Arial"/>
        <family val="2"/>
      </rPr>
      <t xml:space="preserve">POLÍTICOS: 
</t>
    </r>
    <r>
      <rPr>
        <sz val="10"/>
        <color theme="1"/>
        <rFont val="Arial"/>
        <family val="2"/>
      </rPr>
      <t>Política pública establecida en el Plan Nacional de Desarrollo 2018-2022
Articulación de acciones interinstitucionales e intersectoriales para la implementación de la Ruta de Superación de la Pobreza
Políticas de Gestión y Desempeño.</t>
    </r>
  </si>
  <si>
    <r>
      <rPr>
        <b/>
        <sz val="10"/>
        <color theme="1"/>
        <rFont val="Arial"/>
        <family val="2"/>
      </rPr>
      <t>SOCIALES Y CULTURALES:</t>
    </r>
    <r>
      <rPr>
        <sz val="10"/>
        <color theme="1"/>
        <rFont val="Arial"/>
        <family val="2"/>
      </rPr>
      <t xml:space="preserve">  
</t>
    </r>
  </si>
  <si>
    <r>
      <rPr>
        <b/>
        <sz val="10"/>
        <color theme="1"/>
        <rFont val="Arial"/>
        <family val="2"/>
      </rPr>
      <t>TECNOLÓGICOS</t>
    </r>
    <r>
      <rPr>
        <sz val="10"/>
        <color theme="1"/>
        <rFont val="Arial"/>
        <family val="2"/>
      </rPr>
      <t xml:space="preserve">: 
Nuevas directrices en materia de equidad digital.
</t>
    </r>
  </si>
  <si>
    <r>
      <rPr>
        <b/>
        <sz val="10"/>
        <rFont val="Arial"/>
        <family val="2"/>
      </rPr>
      <t>LEGALES Y REGLAMENTARIOS:</t>
    </r>
    <r>
      <rPr>
        <sz val="10"/>
        <rFont val="Arial"/>
        <family val="2"/>
      </rPr>
      <t xml:space="preserve"> 
Cambios en la Normatividad externa, que tenga incidencia directa en la gestión de la Entidad
Rediseño organizacional y de los programas misionales.
Cumplimiento de fallos judiciales y sentencias asignados a la Entidad.</t>
    </r>
  </si>
  <si>
    <r>
      <rPr>
        <b/>
        <sz val="10"/>
        <color theme="1"/>
        <rFont val="Arial"/>
        <family val="2"/>
      </rPr>
      <t xml:space="preserve">FINANCIEROS: </t>
    </r>
    <r>
      <rPr>
        <sz val="10"/>
        <color theme="1"/>
        <rFont val="Arial"/>
        <family val="2"/>
      </rPr>
      <t xml:space="preserve"> 
Recortes presupuestales que afectan la disponibilidad presupuestal para el cumplimiento del Programa Anual de Auditorías.</t>
    </r>
  </si>
  <si>
    <r>
      <t xml:space="preserve">PROCESOS:  
</t>
    </r>
    <r>
      <rPr>
        <sz val="10"/>
        <color theme="1"/>
        <rFont val="Arial"/>
        <family val="2"/>
      </rPr>
      <t>Adaptación y documentación del nuevo modelo de operación por procesos.
Diseño de indicadores de seguimiento que faciliten la toma de decisiones</t>
    </r>
  </si>
  <si>
    <r>
      <t xml:space="preserve">TECNOLOGÍA:  
</t>
    </r>
    <r>
      <rPr>
        <sz val="10"/>
        <color theme="1"/>
        <rFont val="Arial"/>
        <family val="2"/>
      </rPr>
      <t>Directrices en materia de equidad digital
Disponibilidad y calidad de la información para toma de decisiones.</t>
    </r>
    <r>
      <rPr>
        <b/>
        <sz val="10"/>
        <color theme="1"/>
        <rFont val="Arial"/>
        <family val="2"/>
      </rPr>
      <t xml:space="preserve"> 
</t>
    </r>
    <r>
      <rPr>
        <sz val="10"/>
        <color theme="1"/>
        <rFont val="Arial"/>
        <family val="2"/>
      </rPr>
      <t>Debilidades en la infraestructura tecnológica
Diversidad de sistemas de información que no se articulan entre si.</t>
    </r>
    <r>
      <rPr>
        <b/>
        <sz val="10"/>
        <color theme="1"/>
        <rFont val="Arial"/>
        <family val="2"/>
      </rPr>
      <t xml:space="preserve">
</t>
    </r>
    <r>
      <rPr>
        <sz val="10"/>
        <color theme="1"/>
        <rFont val="Arial"/>
        <family val="2"/>
      </rPr>
      <t>Deficiencias en la definición de lineamientos para la conservación electrónica y/o digital de los documentos.</t>
    </r>
  </si>
  <si>
    <r>
      <t>ESTRATÉGICOS:</t>
    </r>
    <r>
      <rPr>
        <sz val="10"/>
        <color theme="1"/>
        <rFont val="Arial"/>
        <family val="2"/>
      </rPr>
      <t xml:space="preserve"> 
Planeación estratégica sectorial e institucional 2018-2022
Rediseño organizacional y de programas misionales.
Transferencia de nuevos programas a la Entidad para la atención de la Emergencia Sanitaria
Articulación de acciones interinstitucionales e intersectoriales para la implementación de la Ruta de Superación de la Pobreza</t>
    </r>
  </si>
  <si>
    <r>
      <rPr>
        <b/>
        <sz val="10"/>
        <color theme="1"/>
        <rFont val="Arial"/>
        <family val="2"/>
      </rPr>
      <t>TECNOLÓGICOS</t>
    </r>
    <r>
      <rPr>
        <sz val="10"/>
        <color theme="1"/>
        <rFont val="Arial"/>
        <family val="2"/>
      </rPr>
      <t>: 
Directrices en materia de equidad digital.
Disponibilidad de nuevas herramientas tecnológicas que facilitan la gestión y la interacción con el ciudadano y al interior de la Entidad</t>
    </r>
  </si>
  <si>
    <r>
      <rPr>
        <b/>
        <sz val="10"/>
        <color theme="1"/>
        <rFont val="Arial"/>
        <family val="2"/>
      </rPr>
      <t>AMBIENTALES</t>
    </r>
    <r>
      <rPr>
        <sz val="10"/>
        <color theme="1"/>
        <rFont val="Arial"/>
        <family val="2"/>
      </rPr>
      <t>:  
Situaciones ambientales y/o desastres naturales que generen contingencia al interior de la Entidad.</t>
    </r>
  </si>
  <si>
    <r>
      <rPr>
        <b/>
        <sz val="10"/>
        <color theme="1"/>
        <rFont val="Arial"/>
        <family val="2"/>
      </rPr>
      <t>LEGALES Y REGLAMENTARIOS:</t>
    </r>
    <r>
      <rPr>
        <sz val="10"/>
        <color theme="1"/>
        <rFont val="Arial"/>
        <family val="2"/>
      </rPr>
      <t xml:space="preserve"> 
Cambios en la Normatividad externa, que tenga incidencia directa en la gestión del Proceso</t>
    </r>
  </si>
  <si>
    <r>
      <rPr>
        <b/>
        <sz val="10"/>
        <color theme="1"/>
        <rFont val="Arial"/>
        <family val="2"/>
      </rPr>
      <t xml:space="preserve">FINANCIEROS: </t>
    </r>
    <r>
      <rPr>
        <sz val="10"/>
        <color theme="1"/>
        <rFont val="Arial"/>
        <family val="2"/>
      </rPr>
      <t xml:space="preserve"> 
Recortes presupuestales que afectan la disponibilidad presupuestal para el cumplimiento de los objetivos del Proceso.</t>
    </r>
  </si>
  <si>
    <r>
      <t>ESTRATÉGICOS:</t>
    </r>
    <r>
      <rPr>
        <sz val="10"/>
        <color theme="1"/>
        <rFont val="Arial"/>
        <family val="2"/>
      </rPr>
      <t xml:space="preserve"> 
Planeación estratégica sectorial e institucional 2018-2022
Rediseño organizacional
Transferencia de nuevos programas a la Entidad para la atención de la Emergencia Sanitaria
Articulación de acciones interinstitucionales e intersectoriales para la implementación de la Ruta de Superación de la Pobreza</t>
    </r>
  </si>
  <si>
    <r>
      <t xml:space="preserve">COMUNICACIÓN INTERNA: 
</t>
    </r>
    <r>
      <rPr>
        <sz val="10"/>
        <color theme="1"/>
        <rFont val="Arial"/>
        <family val="2"/>
      </rPr>
      <t xml:space="preserve">Dificultades en el flujo de información entre los diferentes niveles del proceso.
Limitación en la entrega de información entre las dependencias. </t>
    </r>
  </si>
  <si>
    <r>
      <t xml:space="preserve">COMUNICACIÓN INTERNA: 
</t>
    </r>
    <r>
      <rPr>
        <sz val="10"/>
        <color theme="1"/>
        <rFont val="Arial"/>
        <family val="2"/>
      </rPr>
      <t>Dificultades en el flujo de información entre los diferentes niveles del proceso.
Limitación en la entrega de información entre las dependencias.
Dificultades para la comunicación y coordinación de acciones con las Direcciones Regionales</t>
    </r>
  </si>
  <si>
    <r>
      <t>TRANSVERSALIDAD:</t>
    </r>
    <r>
      <rPr>
        <sz val="10"/>
        <color theme="1"/>
        <rFont val="Arial"/>
        <family val="2"/>
      </rPr>
      <t xml:space="preserve"> 
El proceso establece lineamientos claros en materia de tecnologías de la información para todos los procesos de la Entidad.</t>
    </r>
  </si>
  <si>
    <t>CONTEXTO ESTRATÉGICO PROCESO INFORMACIÓN, CONOCIMIENTO E INNOVACIÓN - 2021</t>
  </si>
  <si>
    <r>
      <rPr>
        <b/>
        <sz val="10"/>
        <color theme="1"/>
        <rFont val="Arial"/>
        <family val="2"/>
      </rPr>
      <t>ECONÓMICOS Y FINANCIEROS:</t>
    </r>
    <r>
      <rPr>
        <sz val="10"/>
        <color theme="1"/>
        <rFont val="Arial"/>
        <family val="2"/>
      </rPr>
      <t xml:space="preserve"> 
Recortes presupuestales que impactan el desarrollo tecnológico y de la información.
Directivas Presidenciales sobre Austeridad del Gasto</t>
    </r>
  </si>
  <si>
    <r>
      <rPr>
        <b/>
        <sz val="10"/>
        <color theme="1"/>
        <rFont val="Arial"/>
        <family val="2"/>
      </rPr>
      <t xml:space="preserve">SOCIALES Y CULTURALES: 
</t>
    </r>
    <r>
      <rPr>
        <sz val="10"/>
        <color theme="1"/>
        <rFont val="Arial"/>
        <family val="2"/>
      </rPr>
      <t>Ubicación de los beneficiarios de los programas en zonas rurales dispersas.
Problemas de orden público
Pérdida de credibilidad de las autoridades étnicas en los procesos que adelante la Entidad
Situaciones de movilizaciones sociales que generen compromisos de atención por parte de la Entidad.
Apatía de los ciudadanos y comunidades, principalmente las más vulnerables, a realizar ejercicio de Participación Ciudadana
Incremento en la persecución y amenazas a los líderes sociales y comunitarios, disminuyendo su voluntad de participación en los programas de la Entidad.
Diversidad cultural, étnica, social y territorial que dificulta la caracterización de la población sujeto de atención</t>
    </r>
  </si>
  <si>
    <r>
      <t>TRANSVERSALIDAD:</t>
    </r>
    <r>
      <rPr>
        <sz val="10"/>
        <color theme="1"/>
        <rFont val="Arial"/>
        <family val="2"/>
      </rPr>
      <t xml:space="preserve"> 
El proceso establece lineamientos claros en materia de gestión de información, conocimiento e innovación para todos los procesos de la Entidad.</t>
    </r>
  </si>
  <si>
    <t>CONTEXTO ESTRATÉGICO PROCESO EVALUACIÓN DE POLÍTICA, PROGRAMAS Y PROYECTOS - 2021</t>
  </si>
  <si>
    <r>
      <rPr>
        <b/>
        <sz val="10"/>
        <color theme="1"/>
        <rFont val="Arial"/>
        <family val="2"/>
      </rPr>
      <t>POLÍTICOS:</t>
    </r>
    <r>
      <rPr>
        <sz val="10"/>
        <color theme="1"/>
        <rFont val="Arial"/>
        <family val="2"/>
      </rPr>
      <t xml:space="preserve">
Política pública establecida en el Plan Nacional de Desarrollo 2018-2022
Articulación de acciones interinstitucionales e intersectoriales para la implementación de la Ruta de Superación de la Pobreza
Asignación de compromisos del Gobierno que exceden las competencias y los recursos de la Entidad</t>
    </r>
  </si>
  <si>
    <r>
      <rPr>
        <b/>
        <sz val="10"/>
        <color theme="1"/>
        <rFont val="Arial"/>
        <family val="2"/>
      </rPr>
      <t>SOCIALES Y CULTURALES:</t>
    </r>
    <r>
      <rPr>
        <sz val="10"/>
        <color theme="1"/>
        <rFont val="Arial"/>
        <family val="2"/>
      </rPr>
      <t xml:space="preserve"> 
Incremento poblacional
Tamaño de los hogares
Inconvenientes de orden público
Población participante ubicada en zonas rurales dispersas</t>
    </r>
  </si>
  <si>
    <r>
      <rPr>
        <b/>
        <sz val="10"/>
        <color theme="1"/>
        <rFont val="Arial"/>
        <family val="2"/>
      </rPr>
      <t>TECNOLÓGICOS</t>
    </r>
    <r>
      <rPr>
        <sz val="10"/>
        <color theme="1"/>
        <rFont val="Arial"/>
        <family val="2"/>
      </rPr>
      <t>: 
Dificultades en el acceso a la información de otras entidades públicas y/o privadas para la toma de decisiones.
Falta de oportunidad y calidad de información de la población participante en los programas de la Entidad</t>
    </r>
  </si>
  <si>
    <r>
      <rPr>
        <b/>
        <sz val="10"/>
        <color theme="1"/>
        <rFont val="Arial"/>
        <family val="2"/>
      </rPr>
      <t>AMBIENTALES</t>
    </r>
    <r>
      <rPr>
        <sz val="10"/>
        <color theme="1"/>
        <rFont val="Arial"/>
        <family val="2"/>
      </rPr>
      <t>:
Fenómenos naturales que impidan la ejecución del proceso de evaluación 
Emergencia sanitaria generada por el Covid-19 afecta el desarrollo normal de las intervenciones de la Entidad.</t>
    </r>
  </si>
  <si>
    <r>
      <rPr>
        <b/>
        <sz val="10"/>
        <color theme="1"/>
        <rFont val="Arial"/>
        <family val="2"/>
      </rPr>
      <t>LEGALES Y REGLAMENTARIOS:</t>
    </r>
    <r>
      <rPr>
        <sz val="10"/>
        <color theme="1"/>
        <rFont val="Arial"/>
        <family val="2"/>
      </rPr>
      <t xml:space="preserve"> 
Cambios en la leyes, decretos, resoluciones y  políticas públicas entre otra normatividad que impacta directamente sobre la misión de la entidad
Cambios en los criterios de selección generados por la nueva metodología de caracterización de los ciudadanos SISBEN 4.
Transferencia de nuevos programas a la Entidad para la atención de la Emergencia Sanitaria</t>
    </r>
  </si>
  <si>
    <r>
      <rPr>
        <b/>
        <sz val="10"/>
        <color theme="1"/>
        <rFont val="Arial"/>
        <family val="2"/>
      </rPr>
      <t xml:space="preserve">FINANCIEROS: </t>
    </r>
    <r>
      <rPr>
        <sz val="10"/>
        <color theme="1"/>
        <rFont val="Arial"/>
        <family val="2"/>
      </rPr>
      <t xml:space="preserve"> 
Recortes presupuestales que afectan el desarrollo de las evaluaciones a las políticas, programas y proyectos de la Entidad</t>
    </r>
  </si>
  <si>
    <r>
      <t xml:space="preserve">PROCESOS: 
</t>
    </r>
    <r>
      <rPr>
        <sz val="10"/>
        <color theme="1"/>
        <rFont val="Arial"/>
        <family val="2"/>
      </rPr>
      <t>Adaptación y documentación del nuevo modelo de operación por procesos.
Diseño de indicadores de seguimiento que faciliten la toma de decisiones 
Demoras en la implementacion de las recomendaciones generadas por la evaluación de los programas de la Entidad</t>
    </r>
  </si>
  <si>
    <r>
      <t xml:space="preserve">TECNOLOGÍA:
</t>
    </r>
    <r>
      <rPr>
        <sz val="10"/>
        <color theme="1"/>
        <rFont val="Arial"/>
        <family val="2"/>
      </rPr>
      <t>Poca disponibilidad y baja calidad de la información para toma de decisiones. 
Diversidad de sistemas de información que no se articulan entre si.
Deficiencias en los procesos de recolección de datos.
Equipos de cómputo con baja capacidad para la operación de los procesos</t>
    </r>
  </si>
  <si>
    <r>
      <t>TRANSVERSALIDAD:</t>
    </r>
    <r>
      <rPr>
        <sz val="10"/>
        <color theme="1"/>
        <rFont val="Arial"/>
        <family val="2"/>
      </rPr>
      <t xml:space="preserve"> 
El proceso establece lineamientos para la evaluación de políticas, programas y proyectos a los procesos misionales de la Entidad.</t>
    </r>
  </si>
  <si>
    <t>CONTEXTO ESTRATÉGICO PROCESO GOBIERNO DE TECNOLOGÍAS DE LA INFORMACIÓN - 2021</t>
  </si>
  <si>
    <t>CONTEXTO ESTRATÉGICO PROCESO FOCALIZACIÓN, CARACTERIZACIÓN Y ACOMPAÑAMIENTO POBLACIONAL Y TERRITORIAL - 2021</t>
  </si>
  <si>
    <r>
      <rPr>
        <b/>
        <sz val="10"/>
        <color theme="1"/>
        <rFont val="Arial"/>
        <family val="2"/>
      </rPr>
      <t xml:space="preserve">SOCIALES Y CULTURALES: 
</t>
    </r>
    <r>
      <rPr>
        <sz val="10"/>
        <color theme="1"/>
        <rFont val="Arial"/>
        <family val="2"/>
      </rPr>
      <t>Ubicación de los beneficiarios de los programas en zonas rurales dispersas.
Problemas de orden público
Pérdida de credibilidad de las autoridades étnicas en los procesos que adelante la Entidad
Situaciones de movilizaciones sociales que generen compromisos de atención por parte de la Entidad.
Incremento en la persecución y amenazas a los líderes sociales y comunitarios, disminuyendo su voluntad de participación en los programas de la Entidad.
Diversidad cultural, étnica, social y territorial que dificulta la caracterización de la población sujeto de atención</t>
    </r>
  </si>
  <si>
    <r>
      <rPr>
        <b/>
        <sz val="10"/>
        <color theme="1"/>
        <rFont val="Arial"/>
        <family val="2"/>
      </rPr>
      <t>TECNOLÓGICOS</t>
    </r>
    <r>
      <rPr>
        <sz val="10"/>
        <color theme="1"/>
        <rFont val="Arial"/>
        <family val="2"/>
      </rPr>
      <t>: 
Directrices en materia de equidad digital.
Dificultades en el acceso a la información de otras entidades públicas y/o privadas para la toma de decisiones.
Baja calidad en la informacion de los beneficiarios de los programas de la Entidad</t>
    </r>
  </si>
  <si>
    <r>
      <rPr>
        <b/>
        <sz val="10"/>
        <color theme="1"/>
        <rFont val="Arial"/>
        <family val="2"/>
      </rPr>
      <t>AMBIENTALES</t>
    </r>
    <r>
      <rPr>
        <sz val="10"/>
        <color theme="1"/>
        <rFont val="Arial"/>
        <family val="2"/>
      </rPr>
      <t>:  
Fenómenos climáticos que impidan el acceso a las regiones donde se encuentra la población sujeto de atención y afectan la gestión del Proceso.
Situaciones ambientales y/o desastres naturales que generen contingencia de atención de la Entidad.
Emergencia sanitaria generada por el Covid-19 afecta el desarrollo normal de las intervenciones de la Entidad.</t>
    </r>
  </si>
  <si>
    <r>
      <rPr>
        <b/>
        <sz val="10"/>
        <color theme="1"/>
        <rFont val="Arial"/>
        <family val="2"/>
      </rPr>
      <t>LEGALES Y REGLAMENTARIOS:</t>
    </r>
    <r>
      <rPr>
        <sz val="10"/>
        <color theme="1"/>
        <rFont val="Arial"/>
        <family val="2"/>
      </rPr>
      <t xml:space="preserve"> 
Cambios en los criterios de selección generados por la nueva metodología de caracterización de los ciudadanos SISBEN 4.
Transferencia de nuevos programas a la Entidad para la atención de la Emergencia Sanitaria
Rediseño organizacional y de los programas misionales.
Plan Nacional de Desarrollo 2018-2022. 
Cambios en la Normatividad externa, que tenga incidencia directa en la gestión del Proceso</t>
    </r>
  </si>
  <si>
    <r>
      <rPr>
        <b/>
        <sz val="10"/>
        <color theme="1"/>
        <rFont val="Arial"/>
        <family val="2"/>
      </rPr>
      <t xml:space="preserve">FINANCIEROS: 
</t>
    </r>
    <r>
      <rPr>
        <sz val="10"/>
        <color theme="1"/>
        <rFont val="Arial"/>
        <family val="2"/>
      </rPr>
      <t>Recortes presupuestales que afectan la disponibilidad presupuestal para la gestión del Proceso.</t>
    </r>
  </si>
  <si>
    <r>
      <rPr>
        <b/>
        <sz val="10"/>
        <color theme="1"/>
        <rFont val="Arial"/>
        <family val="2"/>
      </rPr>
      <t>PERSONAL:</t>
    </r>
    <r>
      <rPr>
        <sz val="10"/>
        <color theme="1"/>
        <rFont val="Arial"/>
        <family val="2"/>
      </rPr>
      <t xml:space="preserve"> 
Capacidad técnica y multidisciplinaria de los equipos de trabajo.
Experiencia en el desarrollo de programas sociales
Fortalecimiento del capital humano en términos de conocimiento de la estructura de la entidad, capacidades para la supervisión, formación de equipos regionales para la gestión y articulación de la oferta en el territorio.
Escasez de recurso humano para adelantar las actividades del Proceso.</t>
    </r>
  </si>
  <si>
    <r>
      <t xml:space="preserve">TECNOLOGÍA: </t>
    </r>
    <r>
      <rPr>
        <sz val="10"/>
        <color theme="1"/>
        <rFont val="Arial"/>
        <family val="2"/>
      </rPr>
      <t xml:space="preserve"> 
Poca disponibilidad y baja calidad de la información para toma de decisiones.</t>
    </r>
    <r>
      <rPr>
        <b/>
        <sz val="10"/>
        <color theme="1"/>
        <rFont val="Arial"/>
        <family val="2"/>
      </rPr>
      <t xml:space="preserve"> 
</t>
    </r>
    <r>
      <rPr>
        <sz val="10"/>
        <color theme="1"/>
        <rFont val="Arial"/>
        <family val="2"/>
      </rPr>
      <t>Diversidad de sistemas de información que no se articulan entre si.
Deficiencias en los procesos de recolección de datos.
Estructuración de sistemas de información que responden a requerimientos particulares de los programas y no a una visión institucional.</t>
    </r>
  </si>
  <si>
    <r>
      <t>TRANSVERSALIDAD:</t>
    </r>
    <r>
      <rPr>
        <sz val="10"/>
        <color theme="1"/>
        <rFont val="Arial"/>
        <family val="2"/>
      </rPr>
      <t xml:space="preserve"> 
El proceso establece lineamientos para la focalización, la caracterización de grupos de valor y la gestión de acompañamiento poblacional y territorial a los procesos misionales de la Entidad.</t>
    </r>
  </si>
  <si>
    <t>CONTEXTO ESTRATÉGICO PROCESO DISEÑO Y ARTICULACIÓN DE POLÍTICAS, PROGRAMAS Y PROYECTOS -2021</t>
  </si>
  <si>
    <r>
      <t>TRANSVERSALIDAD:</t>
    </r>
    <r>
      <rPr>
        <sz val="10"/>
        <color theme="1"/>
        <rFont val="Arial"/>
        <family val="2"/>
      </rPr>
      <t xml:space="preserve"> 
El proceso establece el diseño programas y proyectos para la implementación, evaluación y mejora en los procesos misionales de la Entidad.</t>
    </r>
  </si>
  <si>
    <t>CONTEXTO ESTRATÉGICO PROCESO IMPLEMENTACIÓN DE PROGRAMAS Y PROYECTOS -2021</t>
  </si>
  <si>
    <r>
      <t xml:space="preserve">Codigo: </t>
    </r>
    <r>
      <rPr>
        <sz val="10"/>
        <color indexed="8"/>
        <rFont val="Arial"/>
        <family val="2"/>
      </rPr>
      <t>F - DE - 06</t>
    </r>
  </si>
  <si>
    <r>
      <t xml:space="preserve">Página </t>
    </r>
    <r>
      <rPr>
        <sz val="10"/>
        <color indexed="8"/>
        <rFont val="Arial"/>
        <family val="2"/>
      </rPr>
      <t>1 de 3</t>
    </r>
  </si>
  <si>
    <r>
      <rPr>
        <b/>
        <sz val="10"/>
        <color theme="1"/>
        <rFont val="Arial"/>
        <family val="2"/>
      </rPr>
      <t>POLÍTICOS:</t>
    </r>
    <r>
      <rPr>
        <sz val="10"/>
        <color theme="1"/>
        <rFont val="Arial"/>
        <family val="2"/>
      </rPr>
      <t xml:space="preserve">
Política pública establecida en el plan Nacional de Desarrollo 2018-2022
Articulación de acciones interinstitucionales e intersectoriales para la implementación de la Ruta de Superación de la Pobreza
Cambios anuales en los gobiernos de las autoridades tradicionales de los grupos  étnicos.
Asignación de compromisos del Gobierno que exceden las competencias y los recursos de la Entidad</t>
    </r>
  </si>
  <si>
    <r>
      <rPr>
        <b/>
        <sz val="10"/>
        <color theme="1"/>
        <rFont val="Arial"/>
        <family val="2"/>
      </rPr>
      <t>TECNOLÓGICOS</t>
    </r>
    <r>
      <rPr>
        <sz val="10"/>
        <color theme="1"/>
        <rFont val="Arial"/>
        <family val="2"/>
      </rPr>
      <t>: 
Directrices en materia de equidad digital.
Dificultades en el acceso a la información de otras entidades públicas y/o privadas para la toma de decisiones.
Herramientas tecnológicas que no están al alcance de las comunidades más vulnerables, limitando la posibilidad de participacion ciudadanana a través de estos medios.
Baja calidad en la informacion de los beneficiarios de los programas de la Entidad</t>
    </r>
  </si>
  <si>
    <r>
      <rPr>
        <b/>
        <sz val="10"/>
        <color theme="1"/>
        <rFont val="Arial"/>
        <family val="2"/>
      </rPr>
      <t>LEGALES Y REGLAMENTARIOS:</t>
    </r>
    <r>
      <rPr>
        <sz val="10"/>
        <color theme="1"/>
        <rFont val="Arial"/>
        <family val="2"/>
      </rPr>
      <t xml:space="preserve"> 
Cambios en los criterios de selección generados por la nueva metodología de caracterización de los ciudadanos SISBEN 4.
Transferencia de nuevos programas a la Entidad para la atención de la Emergencia Sanitaria
Rediseño organizacional y de los programas misionales.
Plan Nacional de Desarrollo 2018-2022. 
Cambios en la Normatividad externa, que tenga incidencia directa en la gestión de la Entidad</t>
    </r>
  </si>
  <si>
    <r>
      <t>TRANSVERSALIDAD:</t>
    </r>
    <r>
      <rPr>
        <sz val="10"/>
        <color theme="1"/>
        <rFont val="Arial"/>
        <family val="2"/>
      </rPr>
      <t xml:space="preserve"> 
El proceso ejecuta los programas y proyectos para atender las necesidades identificadas en la población focalizada y se integra con los procesos misionales de la Entidad.</t>
    </r>
  </si>
  <si>
    <t>CONTEXTO ESTRATÉGICO PROCESO CONTROL INTERNO DISCIPLINARIO - 2021</t>
  </si>
  <si>
    <r>
      <rPr>
        <b/>
        <sz val="10"/>
        <color theme="1"/>
        <rFont val="Arial"/>
        <family val="2"/>
      </rPr>
      <t>COMUNICACIÓN EXTERNA:</t>
    </r>
    <r>
      <rPr>
        <sz val="10"/>
        <color theme="1"/>
        <rFont val="Arial"/>
        <family val="2"/>
      </rPr>
      <t xml:space="preserve">
</t>
    </r>
    <r>
      <rPr>
        <sz val="10"/>
        <rFont val="Arial"/>
        <family val="2"/>
      </rPr>
      <t>Canales de comunicación y denuncia que facilitan el acceso para los ciudadanos</t>
    </r>
  </si>
  <si>
    <r>
      <rPr>
        <b/>
        <sz val="10"/>
        <color theme="1"/>
        <rFont val="Arial"/>
        <family val="2"/>
      </rPr>
      <t xml:space="preserve">FINANCIEROS: </t>
    </r>
    <r>
      <rPr>
        <sz val="10"/>
        <color theme="1"/>
        <rFont val="Arial"/>
        <family val="2"/>
      </rPr>
      <t xml:space="preserve"> 
Recortes presupuestales que afectan la disponibilidad presupuestal para la gestión del proceso.</t>
    </r>
  </si>
  <si>
    <r>
      <rPr>
        <b/>
        <sz val="10"/>
        <rFont val="Arial"/>
        <family val="2"/>
      </rPr>
      <t>ESTRATÉGICOS:</t>
    </r>
    <r>
      <rPr>
        <sz val="10"/>
        <rFont val="Arial"/>
        <family val="2"/>
      </rPr>
      <t xml:space="preserve"> 
Rediseño Intitucional</t>
    </r>
  </si>
  <si>
    <r>
      <t xml:space="preserve">COMUNICACIÓN INTERNA:
</t>
    </r>
    <r>
      <rPr>
        <sz val="10"/>
        <color theme="1"/>
        <rFont val="Arial"/>
        <family val="2"/>
      </rPr>
      <t>Dificultades en el flujo de información entre los diferentes niveles del proceso.
Limitación en la entrega de información entre las dependencias.</t>
    </r>
  </si>
  <si>
    <r>
      <rPr>
        <b/>
        <sz val="10"/>
        <color theme="1"/>
        <rFont val="Arial"/>
        <family val="2"/>
      </rPr>
      <t>TRANSVERSALIDAD:</t>
    </r>
    <r>
      <rPr>
        <sz val="10"/>
        <color theme="1"/>
        <rFont val="Arial"/>
        <family val="2"/>
      </rPr>
      <t xml:space="preserve"> 
Este es un proceso que se ve reflejado en todos los demás procesos de la Entidad, a través de lineamientos y acciones entorno al control interno disciplinario</t>
    </r>
  </si>
  <si>
    <r>
      <t xml:space="preserve">COMUNICACIÓN INTERNA: </t>
    </r>
    <r>
      <rPr>
        <sz val="10"/>
        <color theme="1"/>
        <rFont val="Arial"/>
        <family val="2"/>
      </rPr>
      <t xml:space="preserve"> 
Dificultades en la comunicación y coordinación de la información con las demas dependencias del Nivel Nacional y las Direcciones Regionales para la atención de los requerimientos asignados al Proceso de Gestión Jurídica</t>
    </r>
  </si>
  <si>
    <t>Dificultades en la comunicación y coordinación de la información con las demas dependencias del Nivel Nacional y las Direcciones Regionales para la atención de los requerimientos asignados al Proceso de Gestión Jurídica</t>
  </si>
  <si>
    <t>Reducción de personal para adelantar las actividades de gestión jurídica causando sobrecarga laboral.</t>
  </si>
  <si>
    <t>Verificación de los parámetros del requerimiento</t>
  </si>
  <si>
    <t>Verificación y registro en DELTA satisfactorio</t>
  </si>
  <si>
    <t>Realizar la solicitud de información a las depedencias, mediante correo electrónico</t>
  </si>
  <si>
    <t xml:space="preserve">Cambios en la Normatividad externa (leyes, decretos, ordenanzas y acuerdos). </t>
  </si>
  <si>
    <t>Revisar, verificar y validar los conceptos y los documentos que lo soportan</t>
  </si>
  <si>
    <t>Aparición de nuevos escenarios de amenazas en el entorno digital</t>
  </si>
  <si>
    <t>Verificación de la información suministrada para crear o modificar un usuario</t>
  </si>
  <si>
    <t>Informe semestral de seguimiento a la vigencia de la información contenida en el Reporte trimestral (correo electrónico) de creación de usuarios o modificación de roles asignados para el acceso al sistema.</t>
  </si>
  <si>
    <t>Correo electrónico de solicitud.
Correo electrónico de autorización.
Reporte trimestral (correo elecrtrónico) de creación de usuarios o modificación de roles asignados para el acceso al sistema.</t>
  </si>
  <si>
    <r>
      <rPr>
        <b/>
        <sz val="10"/>
        <color theme="1"/>
        <rFont val="Arial"/>
        <family val="2"/>
      </rPr>
      <t>SOCIALES Y CULTURALES:</t>
    </r>
    <r>
      <rPr>
        <sz val="10"/>
        <color theme="1"/>
        <rFont val="Arial"/>
        <family val="2"/>
      </rPr>
      <t xml:space="preserve"> 
Diversidad cultural, étnica, social y territorial que requieren atención diferencial</t>
    </r>
  </si>
  <si>
    <r>
      <rPr>
        <b/>
        <sz val="10"/>
        <color theme="1"/>
        <rFont val="Arial"/>
        <family val="2"/>
      </rPr>
      <t>TECNOLÓGICOS</t>
    </r>
    <r>
      <rPr>
        <sz val="10"/>
        <color theme="1"/>
        <rFont val="Arial"/>
        <family val="2"/>
      </rPr>
      <t>:
Dificultades en el acceso a la información normativa y jurisprudencial para la toma de decisiones.</t>
    </r>
  </si>
  <si>
    <r>
      <rPr>
        <b/>
        <sz val="10"/>
        <color theme="1"/>
        <rFont val="Arial"/>
        <family val="2"/>
      </rPr>
      <t>PERSONAL:</t>
    </r>
    <r>
      <rPr>
        <sz val="10"/>
        <color theme="1"/>
        <rFont val="Arial"/>
        <family val="2"/>
      </rPr>
      <t xml:space="preserve"> 
Reducción de personal para adelantar las actividades de gestión jurídica causando sobrecarga laboral.
Actualización y fortalecimiento del personal para la gestión del Proceso </t>
    </r>
  </si>
  <si>
    <r>
      <rPr>
        <b/>
        <sz val="10"/>
        <color theme="1"/>
        <rFont val="Arial"/>
        <family val="2"/>
      </rPr>
      <t>TECNOLOGÍA:</t>
    </r>
    <r>
      <rPr>
        <sz val="10"/>
        <color theme="1"/>
        <rFont val="Arial"/>
        <family val="2"/>
      </rPr>
      <t xml:space="preserve"> 
Dificultad en el desarrollo y mantenimiento del sistema de información de la Oficina Asesora Jurídica. 
Aparición de nuevos escenarios de amenazas en el entorno digital</t>
    </r>
  </si>
  <si>
    <r>
      <rPr>
        <b/>
        <sz val="10"/>
        <color theme="1"/>
        <rFont val="Arial"/>
        <family val="2"/>
      </rPr>
      <t>ESTRATÉGICOS:</t>
    </r>
    <r>
      <rPr>
        <sz val="10"/>
        <color theme="1"/>
        <rFont val="Arial"/>
        <family val="2"/>
      </rPr>
      <t xml:space="preserve"> 
Rediseño institucional y de programas misionales.
Transferencia de nuevos programas a la Entidad para la atención de la Emergencia Sanitaria</t>
    </r>
  </si>
  <si>
    <r>
      <rPr>
        <b/>
        <sz val="10"/>
        <color theme="1"/>
        <rFont val="Arial"/>
        <family val="2"/>
      </rPr>
      <t xml:space="preserve">TRANSVERSALIDAD: 
</t>
    </r>
    <r>
      <rPr>
        <sz val="10"/>
        <color theme="1"/>
        <rFont val="Arial"/>
        <family val="2"/>
      </rPr>
      <t>El Proceso traza lineamientos a los demás procesos de la Entidad en materia de gestión jurídica</t>
    </r>
  </si>
  <si>
    <r>
      <rPr>
        <b/>
        <sz val="10"/>
        <color theme="1"/>
        <rFont val="Arial"/>
        <family val="2"/>
      </rPr>
      <t>COMUNICACIÓN ENTRE LOS PROCESOS:</t>
    </r>
    <r>
      <rPr>
        <sz val="10"/>
        <color theme="1"/>
        <rFont val="Arial"/>
        <family val="2"/>
      </rPr>
      <t xml:space="preserve">  
Comunicación clara y oportuna de los lineamientos de gestión jurídica a los demás procesos de la Entidad</t>
    </r>
  </si>
  <si>
    <r>
      <rPr>
        <b/>
        <sz val="10"/>
        <color theme="1"/>
        <rFont val="Arial"/>
        <family val="2"/>
      </rPr>
      <t>PERSONAL:</t>
    </r>
    <r>
      <rPr>
        <sz val="10"/>
        <color theme="1"/>
        <rFont val="Arial"/>
        <family val="2"/>
      </rPr>
      <t xml:space="preserve"> 
Personal de planta insuficiente experto en gestión documental
Falta de apropiación frente al manejo de la documentación de la Entidad
Fortalecimiento en los conocimientos en materia de organización documental</t>
    </r>
  </si>
  <si>
    <t xml:space="preserve">
Hallazgos de entes de control.
Dificultades para el acceso a la información.
Dificultades para la toma de decisiones.</t>
  </si>
  <si>
    <t>Verificación de transferencias primarias</t>
  </si>
  <si>
    <t>1. Actualizar el Procedimiento de Transferencias Primarias P-GD-5, conforme a los cambios normativos existentes.
2. Realizar socialización de los lineamientos del Procedimiento P-GD-5 en la Entidad.
3. Elaborar y aplicar cronograma de acompañamiento a las dependencias de la entidad para la implementación de Procedimiento de Transferencias Primarias P-GD-5.
4. Solicitar a la Subdirección de Talento Humano la inclusión en el programa de inducción y reinducción, la socialización de la Guía G-GD-3, así como la inclusión en el Plan PIC por lo menos una capacitación en temas de organización de archivos de gestión.</t>
  </si>
  <si>
    <t>Anual 31/12/2021</t>
  </si>
  <si>
    <t>1. Procedimiento de Transferencias Primarias P-GD-5 en Kawak
2. Piezas comunicativas de socialización.
3. Cronograma y listas de asistencia.
4. Solicitud a la Subdirección de Talento Humano.</t>
  </si>
  <si>
    <t>Control de ingreso al archivo central</t>
  </si>
  <si>
    <t>Control de acceso a la información en el Archivo Central</t>
  </si>
  <si>
    <t>Toma física de Inventarios</t>
  </si>
  <si>
    <t>Traslados de elementos devolutivos
Comprobantes de traslado de elementos
Toma física de inventarios</t>
  </si>
  <si>
    <t>Campañas de difusión sobre la importancia y responsabilidad sobre el manejo de los bienes</t>
  </si>
  <si>
    <t>Una semestral</t>
  </si>
  <si>
    <t>Registro de las campañas</t>
  </si>
  <si>
    <t>Elaborar fichas técnicas cuyas caracteristicas sean favorables a un proveedor determinado</t>
  </si>
  <si>
    <r>
      <rPr>
        <b/>
        <sz val="10"/>
        <color theme="1"/>
        <rFont val="Arial"/>
        <family val="2"/>
      </rPr>
      <t>PERSONAL:</t>
    </r>
    <r>
      <rPr>
        <sz val="10"/>
        <color theme="1"/>
        <rFont val="Arial"/>
        <family val="2"/>
      </rPr>
      <t xml:space="preserve"> 
Fortalecimiento del capital humano en términos de desarrollo de capacidades para la supervisión y estructuración de procesos contractuales
Desconocimiento del personal de las responsabilidades sobre los inventarios a cargo</t>
    </r>
  </si>
  <si>
    <t>Verificación y aprobación de requisitos técnicos para la contratación</t>
  </si>
  <si>
    <r>
      <rPr>
        <b/>
        <sz val="10"/>
        <color theme="1"/>
        <rFont val="Arial"/>
        <family val="2"/>
      </rPr>
      <t>TECNOLOGÍA:</t>
    </r>
    <r>
      <rPr>
        <sz val="10"/>
        <color theme="1"/>
        <rFont val="Arial"/>
        <family val="2"/>
      </rPr>
      <t xml:space="preserve"> </t>
    </r>
  </si>
  <si>
    <t xml:space="preserve">COMUNICACIÓN INTERNA: </t>
  </si>
  <si>
    <r>
      <rPr>
        <b/>
        <sz val="10"/>
        <color theme="1"/>
        <rFont val="Arial"/>
        <family val="2"/>
      </rPr>
      <t>INTERACCIONES CON OTROS PROCESOS</t>
    </r>
    <r>
      <rPr>
        <sz val="10"/>
        <color theme="1"/>
        <rFont val="Arial"/>
        <family val="2"/>
      </rPr>
      <t>: 
Se cuenta con lineamientos para la gestión y administración logística en la Entidad
Clara definición del objetivo y alcance del proceso.
Articulación con otros procesos en cuanto insumos y productos generados.</t>
    </r>
  </si>
  <si>
    <r>
      <rPr>
        <b/>
        <sz val="10"/>
        <color theme="1"/>
        <rFont val="Arial"/>
        <family val="2"/>
      </rPr>
      <t>PERSONAL:</t>
    </r>
    <r>
      <rPr>
        <sz val="10"/>
        <color theme="1"/>
        <rFont val="Arial"/>
        <family val="2"/>
      </rPr>
      <t xml:space="preserve"> 
Personal insuficiente para adelantar la gestión del proceso.
Bajo sentido de pertenencia y resistencia al cambio.
Necesidad de fortalecimiento y desarrollo de capacidades del talento humano de la Entidad 
Desconocimiento de las responsabilidades, derechos y deberes de los servidores públicos.</t>
    </r>
  </si>
  <si>
    <r>
      <rPr>
        <b/>
        <sz val="10"/>
        <rFont val="Arial"/>
        <family val="2"/>
      </rPr>
      <t>AMBIENTALES</t>
    </r>
    <r>
      <rPr>
        <sz val="10"/>
        <rFont val="Arial"/>
        <family val="2"/>
      </rPr>
      <t>:
Fenómenos naturales que impidan la prestación del servicio
Emergencias sanitarias que afecta el funcionamiento normal de la Entidad.</t>
    </r>
  </si>
  <si>
    <t>Plan de capacitación y entrenamiento en Seguridad y Salud en el Trabajo</t>
  </si>
  <si>
    <t xml:space="preserve"> Programas de vigilancia epidemiológica, psicosocial y del desorden musculo esquelético</t>
  </si>
  <si>
    <t>Plan de emergencias</t>
  </si>
  <si>
    <t>Listados de asistencia, certificaciones para los trabajos</t>
  </si>
  <si>
    <t>Promover la asistencia obligatoria y participación permanente en los diferentes eventos, programas y actividades, relacionados con seguridad y salud en el trabajo establecidos en la entidad</t>
  </si>
  <si>
    <t>1.a. El coordinador de GIT de Bienestar diseña, gestiona e implementa el plan de capacitación y entrenamiento en seguridad y salud una vez al año, el cual es divulgado y sirve como herramienta para la generación de conocimiento y desarrollo de competencias en los servidores de la entidad. En casos de indentificar nuevas necesidades se hace el ajuste de acuerdo a las dinámicas de sedes y regionales y se gestiona con recursos propios o aliados estratégicos. Lo anterior se evidencia a través de listados de asistencia, certificaciones para los trabajos que así lo requieran</t>
  </si>
  <si>
    <t>Registros de implementación de las actividades del Plan de Emergencia</t>
  </si>
  <si>
    <r>
      <t xml:space="preserve">TECNOLOGÍA:
</t>
    </r>
    <r>
      <rPr>
        <sz val="10"/>
        <color theme="1"/>
        <rFont val="Arial"/>
        <family val="2"/>
      </rPr>
      <t>Equipos de cómputo con baja capacidad para la operación de los procesos.</t>
    </r>
    <r>
      <rPr>
        <b/>
        <sz val="10"/>
        <color theme="1"/>
        <rFont val="Arial"/>
        <family val="2"/>
      </rPr>
      <t xml:space="preserve">
</t>
    </r>
    <r>
      <rPr>
        <sz val="10"/>
        <color theme="1"/>
        <rFont val="Arial"/>
        <family val="2"/>
      </rPr>
      <t>Sistemas de respaldo para la</t>
    </r>
    <r>
      <rPr>
        <b/>
        <sz val="10"/>
        <color theme="1"/>
        <rFont val="Arial"/>
        <family val="2"/>
      </rPr>
      <t xml:space="preserve"> </t>
    </r>
    <r>
      <rPr>
        <sz val="10"/>
        <color theme="1"/>
        <rFont val="Arial"/>
        <family val="2"/>
      </rPr>
      <t>Continuidad del servicio.</t>
    </r>
    <r>
      <rPr>
        <b/>
        <sz val="10"/>
        <color theme="1"/>
        <rFont val="Arial"/>
        <family val="2"/>
      </rPr>
      <t xml:space="preserve">
</t>
    </r>
    <r>
      <rPr>
        <sz val="10"/>
        <color theme="1"/>
        <rFont val="Arial"/>
        <family val="2"/>
      </rPr>
      <t>Deficiencias en la definición de lineamientos para la conservación electrónica y/o digital de los documentos.</t>
    </r>
    <r>
      <rPr>
        <b/>
        <sz val="10"/>
        <color theme="1"/>
        <rFont val="Arial"/>
        <family val="2"/>
      </rPr>
      <t xml:space="preserve">
</t>
    </r>
    <r>
      <rPr>
        <sz val="10"/>
        <color theme="1"/>
        <rFont val="Arial"/>
        <family val="2"/>
      </rPr>
      <t>Adquisición de Servicios tecnológicos tercerizados</t>
    </r>
  </si>
  <si>
    <t xml:space="preserve">Bases e informes internos para el registro de los trámites </t>
  </si>
  <si>
    <t>Procesos de conciliación</t>
  </si>
  <si>
    <t>Aplicación del Procedimiento de Liquidación de Nómina</t>
  </si>
  <si>
    <t>Bases de registro y control de novedades aplicadas a la nómina para validar aplicación de conceptos de ley</t>
  </si>
  <si>
    <t>Muestras aleatorias que permitan identificar diferencias que impacten la nómina de forma negativa y que permitan establecer y/o definir mayores actividades de control</t>
  </si>
  <si>
    <t xml:space="preserve">1.b. El coordinador de GIT de Bienestar-SST,  efectúa seguimiento permanente a los servidores públicos respecto de los programas de vigilancia epidemiológica, psicosocial y del desorden musculo esquelético, así como lo relacionado con medicina preventiva y sus reSpectivas actividades de promoción y prevención en salud, desarrollando reportes e  instrumentos de identificación, reducción y tratamiento de accidentalidad y enfermedad  con causa u ocasión del trabajo. En caso de identificar situaciones que requieran tratamiento se activan los protocolos y procedimientos, según el caso. Como evidencia se conserva el seguimiento y el reporte de la situación. </t>
  </si>
  <si>
    <t>2. El coordinador de GIT de Bienestar diseña el plan de emergencias una vez al año y se  gestiona e implementa de acuerdo con el cronograma establecido, con el propósito de reaccionar ante un evento de emergencia. Este plan es divulgado y sirve para la actuación del personal en caso de emergencia. En casos de identificar nuevas necesidades, se hace el ajuste de acuerdo a las situaciones registradas en sedes y regionales. Lo anterior se evidencia a través de los registros de implementación de las actividades del Plan.</t>
  </si>
  <si>
    <t>FACTOR INTERNO/PERSONAL
Desconocimiento de las responsabilidades, derechos y deberes de los servidores públicos.</t>
  </si>
  <si>
    <t>FACTOR EXTERNO/AMBIENTALES
Fenómenos naturales que impidan la prestación del servicio</t>
  </si>
  <si>
    <t>FACTOR EXTERNO/LEGALES Y REGLAMENTARIOS
Cambios en la leyes, decretos, resoluciones u otra normatividad que impacten la gestión del proceso.</t>
  </si>
  <si>
    <t>FACTOR INTERNO/TECNOLOGÍA
Adquisición de Servicios tecnológicos tercerizados</t>
  </si>
  <si>
    <r>
      <rPr>
        <b/>
        <sz val="10"/>
        <color theme="1"/>
        <rFont val="Arial"/>
        <family val="2"/>
      </rPr>
      <t>TRANSVERSALIDAD:</t>
    </r>
    <r>
      <rPr>
        <sz val="10"/>
        <color theme="1"/>
        <rFont val="Arial"/>
        <family val="2"/>
      </rPr>
      <t xml:space="preserve"> 
Este es un proceso que se ve reflejado en todos los demás procesos, el cual se ve materializado a través de lineamientos para la administración y bienestar del talento humano en la Entidad.</t>
    </r>
  </si>
  <si>
    <t>FACTOR PROCESO/TRANSVERSALIDAD
Este es un proceso que se ve reflejado en todos los demás procesos, el cual se ve materializado a través de lineamientos para la administración y bienestar del talento humano en la Entidad.</t>
  </si>
  <si>
    <t>FACTOR INTERNO: PERSONAL
Desconocimiento de la normatividad vigente aplicable</t>
  </si>
  <si>
    <t>Revisión documental previa</t>
  </si>
  <si>
    <t>Clasificación de RPs con saldos por obligar</t>
  </si>
  <si>
    <t>Revisión conjunta de datos con la Subdirección de Contratación</t>
  </si>
  <si>
    <t>Elaboración de conciliación</t>
  </si>
  <si>
    <t>Verificación de normatividad y calendarios tributarios</t>
  </si>
  <si>
    <t xml:space="preserve">FACTOR INTERNO: COMUNICACIÓN INTERNA
Limitación en la entrega de información entre las dependencias. </t>
  </si>
  <si>
    <t>Verificación previa de la información frente a la circular vigente para el trámite de pago</t>
  </si>
  <si>
    <t>Verificación de datos previa generación de la cuenta por pagar y de la obligación presupuestal</t>
  </si>
  <si>
    <t>Verificación de datos previa generación de la orden de pago</t>
  </si>
  <si>
    <t>Verificación de datos previa autorización de endoso, cuando aplique</t>
  </si>
  <si>
    <r>
      <t xml:space="preserve">COMUNICACIÓN INTERNA: 
</t>
    </r>
    <r>
      <rPr>
        <sz val="10"/>
        <color theme="1"/>
        <rFont val="Arial"/>
        <family val="2"/>
      </rPr>
      <t>Dificultades en el flujo de información entre los diferentes niveles del proceso.
Limitación en la entrega de información entre las dependencias.</t>
    </r>
  </si>
  <si>
    <r>
      <rPr>
        <b/>
        <sz val="10"/>
        <color theme="1"/>
        <rFont val="Arial"/>
        <family val="2"/>
      </rPr>
      <t>TRANSVERSALIDAD:</t>
    </r>
    <r>
      <rPr>
        <sz val="10"/>
        <color theme="1"/>
        <rFont val="Arial"/>
        <family val="2"/>
      </rPr>
      <t xml:space="preserve"> 
Este es un proceso que se ve reflejado en todos los demás procesos, el cual se ve materializado a través de lineamientos para la gestión financiera en la Entidad.</t>
    </r>
  </si>
  <si>
    <t>FACTOR PROCESO: TRANSVERSALIDAD
Este es un proceso que se ve reflejado en todos los demás procesos, el cual se ve materializado a través de lineamientos para la gestión financiera en la Entidad.</t>
  </si>
  <si>
    <t>Elaboración de conciliación de información contable</t>
  </si>
  <si>
    <t>Recepción y revisión de información contable</t>
  </si>
  <si>
    <t>Reconocimiento de los hechos económicos</t>
  </si>
  <si>
    <t>Remisión de la información de la medición posterior</t>
  </si>
  <si>
    <t>Remisión de la información de las revelaciones</t>
  </si>
  <si>
    <t>FACTOR INTERNO: PERSONAL
Fortalecimiento y apropiación de principios y valores éticos establecidos en el Código de Integridad</t>
  </si>
  <si>
    <t>Verificación previa de la información contable</t>
  </si>
  <si>
    <t>Revisión de consistencia de los soportes documentales</t>
  </si>
  <si>
    <t>Asignación de perfiles en SIIF considerando las funciones y competencias establecidas, según el manual de funciones de la Entidad.</t>
  </si>
  <si>
    <t>Revisión de los requerimientos de acceso a la información financiera</t>
  </si>
  <si>
    <t>Correo electrónico recordando de la  designación específica a los funcionarios que actualmente manejan los documentos con el lineamiento y especificaciones de lo que puede pasar en caso de pérdida de algún documento.</t>
  </si>
  <si>
    <r>
      <rPr>
        <b/>
        <sz val="10"/>
        <color theme="1"/>
        <rFont val="Arial"/>
        <family val="2"/>
      </rPr>
      <t>TECNOLÓGICOS</t>
    </r>
    <r>
      <rPr>
        <sz val="10"/>
        <color theme="1"/>
        <rFont val="Arial"/>
        <family val="2"/>
      </rPr>
      <t>: 
Directrices en materia de equidad digital.
Dificultades en el acceso a las plataformas externas de información necesaria para funcionamiento del proceso.
Carencia de acuerdos de intercambio de información entre entidades</t>
    </r>
  </si>
  <si>
    <r>
      <rPr>
        <b/>
        <sz val="10"/>
        <color theme="1"/>
        <rFont val="Arial"/>
        <family val="2"/>
      </rPr>
      <t>AMBIENTALES</t>
    </r>
    <r>
      <rPr>
        <sz val="10"/>
        <color theme="1"/>
        <rFont val="Arial"/>
        <family val="2"/>
      </rPr>
      <t>:  
Fenómenos climáticos que impidan el acceso a las regiones donde se encuentra la población sujeto de atención y afectan los resultados de las intervenciones.
Situaciones ambientales y/o desastres naturales que generen contingencia de atención de la Entidad.
Emergencias sanitarias que afectan el desarrollo normal de las intervenciones de la Entidad.</t>
    </r>
  </si>
  <si>
    <r>
      <rPr>
        <b/>
        <sz val="10"/>
        <color theme="1"/>
        <rFont val="Arial"/>
        <family val="2"/>
      </rPr>
      <t>AMBIENTALES</t>
    </r>
    <r>
      <rPr>
        <sz val="10"/>
        <color theme="1"/>
        <rFont val="Arial"/>
        <family val="2"/>
      </rPr>
      <t>:  
Situaciones ambientales y/o desastres naturales que generen contingencia de atención por parte de la Entidad y al interior de la misma.
Emergencias sanitarias que afectan el desarrollo normal del Proceso</t>
    </r>
  </si>
  <si>
    <r>
      <rPr>
        <b/>
        <sz val="10"/>
        <color theme="1"/>
        <rFont val="Arial"/>
        <family val="2"/>
      </rPr>
      <t>PERSONAL:</t>
    </r>
    <r>
      <rPr>
        <sz val="10"/>
        <color theme="1"/>
        <rFont val="Arial"/>
        <family val="2"/>
      </rPr>
      <t xml:space="preserve"> 
Alta rotación e insuficiencia de personal que afecta la gestión del proceso
Resistencia al cambio.
Desconocimiento de la normatividad vigente aplicable
Fortalecimiento y apropiación de principios y valores éticos establecidos en el Código de Integridad</t>
    </r>
  </si>
  <si>
    <r>
      <rPr>
        <b/>
        <sz val="10"/>
        <color theme="1"/>
        <rFont val="Arial"/>
        <family val="2"/>
      </rPr>
      <t xml:space="preserve">FINANCIEROS: </t>
    </r>
    <r>
      <rPr>
        <sz val="10"/>
        <color theme="1"/>
        <rFont val="Arial"/>
        <family val="2"/>
      </rPr>
      <t xml:space="preserve"> 
Recortes presupuestales que afectan la disponibilidad de recursos para el Proceso de Gestión Financiera y Contable.</t>
    </r>
  </si>
  <si>
    <r>
      <t xml:space="preserve">TECNOLOGÍA: 
</t>
    </r>
    <r>
      <rPr>
        <sz val="10"/>
        <color theme="1"/>
        <rFont val="Arial"/>
        <family val="2"/>
      </rPr>
      <t>Actualización de equipos de computo, software y hardware que respondan a los requerimientos técnicos de los sistemas de información financieros.</t>
    </r>
  </si>
  <si>
    <r>
      <rPr>
        <b/>
        <sz val="10"/>
        <color theme="1"/>
        <rFont val="Arial"/>
        <family val="2"/>
      </rPr>
      <t>ESTRATÉGICOS:</t>
    </r>
    <r>
      <rPr>
        <sz val="10"/>
        <color theme="1"/>
        <rFont val="Arial"/>
        <family val="2"/>
      </rPr>
      <t xml:space="preserve"> 
Planeación estratégica sectorial e institucional 2018-2022
Rediseño organizacional
Transferencia de nuevos programas a la Entidad para la atención de la Emergencia Sanitaria</t>
    </r>
  </si>
  <si>
    <r>
      <rPr>
        <b/>
        <sz val="10"/>
        <color theme="1"/>
        <rFont val="Arial"/>
        <family val="2"/>
      </rPr>
      <t>AMBIENTALES</t>
    </r>
    <r>
      <rPr>
        <sz val="10"/>
        <color theme="1"/>
        <rFont val="Arial"/>
        <family val="2"/>
      </rPr>
      <t>:  
Emergencias sanitarias que afectan el desarrollo normal del Proceso, el desarrollo de espacios de participación ciudadana y la atención al ciudadano.</t>
    </r>
  </si>
  <si>
    <r>
      <rPr>
        <b/>
        <sz val="10"/>
        <rFont val="Arial"/>
        <family val="2"/>
      </rPr>
      <t>SOCIALES Y CULTURALES:</t>
    </r>
    <r>
      <rPr>
        <sz val="10"/>
        <rFont val="Arial"/>
        <family val="2"/>
      </rPr>
      <t xml:space="preserve"> 
Apatía de los ciudadanos y comunidades, principalmente las más vulnerables, a vincularse a ejercicios de Participación Ciudadana
Manipulación de los espacios de participación ciudadana para beneficios particulares.
La diversidad cultural, étnica, social y territorial de los hogares sujetos de atención, requiere un proceso con enfoque diferencial
Prevención y desconocimiento de la población sujeto de atención al uso de canales virtuales</t>
    </r>
  </si>
  <si>
    <r>
      <rPr>
        <b/>
        <sz val="10"/>
        <rFont val="Arial"/>
        <family val="2"/>
      </rPr>
      <t>TECNOLÓGICOS</t>
    </r>
    <r>
      <rPr>
        <sz val="10"/>
        <rFont val="Arial"/>
        <family val="2"/>
      </rPr>
      <t xml:space="preserve">: </t>
    </r>
    <r>
      <rPr>
        <b/>
        <sz val="10"/>
        <rFont val="Arial"/>
        <family val="2"/>
      </rPr>
      <t xml:space="preserve">
</t>
    </r>
    <r>
      <rPr>
        <sz val="10"/>
        <rFont val="Arial"/>
        <family val="2"/>
      </rPr>
      <t xml:space="preserve">Las herramientas tecnológicas aun no están al alcance de las comunidades más vulnerables, limitando la posibilidad de atención y participacion ciudadanana a través de estos medios. </t>
    </r>
  </si>
  <si>
    <r>
      <rPr>
        <b/>
        <sz val="10"/>
        <color theme="1"/>
        <rFont val="Arial"/>
        <family val="2"/>
      </rPr>
      <t>LEGALES Y REGLAMENTARIOS:</t>
    </r>
    <r>
      <rPr>
        <sz val="10"/>
        <color theme="1"/>
        <rFont val="Arial"/>
        <family val="2"/>
      </rPr>
      <t xml:space="preserve"> 
Cambios en la Normatividad externa, que incidan en el Proceso de Participación y Servicio al Ciudadano. </t>
    </r>
  </si>
  <si>
    <r>
      <t xml:space="preserve">TECNOLOGÍA:
</t>
    </r>
    <r>
      <rPr>
        <sz val="10"/>
        <rFont val="Arial"/>
        <family val="2"/>
      </rPr>
      <t>El Sistema de Gestión Documental para el trámite de las PQRSDF requiere continuar los desarrollos en la parametrización para ajustarse a los requerimientos particulares de la Entidad y a las actualizaciones que surjan. 
Faltan desarrollos metodológicos para realizar ejercicios de participación ciudadana utilizando herramientas tecnológicas</t>
    </r>
  </si>
  <si>
    <r>
      <rPr>
        <b/>
        <sz val="10"/>
        <color theme="1"/>
        <rFont val="Arial"/>
        <family val="2"/>
      </rPr>
      <t>ESTRATÉGICOS:</t>
    </r>
    <r>
      <rPr>
        <sz val="10"/>
        <color theme="1"/>
        <rFont val="Arial"/>
        <family val="2"/>
      </rPr>
      <t xml:space="preserve"> 
Planeación estratégica sectorial e institucional 2018-2022
Rediseño organizacional y de programas misionales.
Transferencia de nuevos programas a la Entidad para la atención de la Emergencia Sanitaria
Población sujeto de atención heterogénea y en condición de pobreza y pobreza extrema
Identificación y fortalecimiento de espacios de participación ciudadana en la Entidad.
Existencia de lineamientos para la participación y el servicio al ciudadano.</t>
    </r>
  </si>
  <si>
    <r>
      <t xml:space="preserve">PROCESOS:  
</t>
    </r>
    <r>
      <rPr>
        <sz val="10"/>
        <color theme="1"/>
        <rFont val="Arial"/>
        <family val="2"/>
      </rPr>
      <t>Adaptación y documentación al nuevo modelo de operación por procesos.
Diseño de indicadores de seguimiento que faciliten la toma de decisiones</t>
    </r>
    <r>
      <rPr>
        <b/>
        <sz val="10"/>
        <color theme="1"/>
        <rFont val="Arial"/>
        <family val="2"/>
      </rPr>
      <t xml:space="preserve">
</t>
    </r>
    <r>
      <rPr>
        <sz val="10"/>
        <color theme="1"/>
        <rFont val="Arial"/>
        <family val="2"/>
      </rPr>
      <t>Incremento exponencial en el volumen de  PQRSDF por la nueva oferta programática</t>
    </r>
  </si>
  <si>
    <r>
      <rPr>
        <b/>
        <sz val="10"/>
        <color theme="1"/>
        <rFont val="Arial"/>
        <family val="2"/>
      </rPr>
      <t>COMUNICACIÓN ENTRE LOS PROCESOS:</t>
    </r>
    <r>
      <rPr>
        <sz val="10"/>
        <color theme="1"/>
        <rFont val="Arial"/>
        <family val="2"/>
      </rPr>
      <t xml:space="preserve">  
Comunicación continua con los demás procesos</t>
    </r>
  </si>
  <si>
    <t>1. La Mesa de soporte DELTA diariamente recepciona los reportes de fallas del aplicativo los cuales son analizados y clasificados entre funcionales o tecnológicos. Al identificarse como fallas tecnológicas propias de la herramienta,  se escalan con el proveedor como incidencias para que realice los ajustes correspondientes. A las incidencias se les hace seguimiento diario. En caso de no ser resueltas, se llevan a una reunión de seguimiento con el proveedor. Como evidencia se cuenta con los correos electrónicos, el informe de incidencias y el acta de la reunión.</t>
  </si>
  <si>
    <t>Análisis y clasificación de las fallas reportadas del aplicativo</t>
  </si>
  <si>
    <t>3. Situaciones imprevistas que aumenten significativamente el volumen de solicitudes que ingresan a la Entidad</t>
  </si>
  <si>
    <t>Revisión permanente de ingreso y gestión de PQRSDF</t>
  </si>
  <si>
    <t>INFORMACIÓN, CONOCIMIENTO E INNOVACIÓN</t>
  </si>
  <si>
    <t>FACTOR INTERNO: PERSONAL
Personal insuficiente para adelantar la gestión del proceso.</t>
  </si>
  <si>
    <t xml:space="preserve">Verificar en la base de datos consolidada de procesos disciplinarios </t>
  </si>
  <si>
    <t>El Coordinador del GIT Control Interno Disciplinario generará alertas trimestrales a los operadores disciplinarios para garantizar el cumplimiento de los términos procesales.</t>
  </si>
  <si>
    <t>Comunicaciones de alerta</t>
  </si>
  <si>
    <r>
      <rPr>
        <b/>
        <sz val="10"/>
        <color theme="1"/>
        <rFont val="Arial"/>
        <family val="2"/>
      </rPr>
      <t>PERSONAL:</t>
    </r>
    <r>
      <rPr>
        <sz val="10"/>
        <color theme="1"/>
        <rFont val="Arial"/>
        <family val="2"/>
      </rPr>
      <t xml:space="preserve"> 
Capacidad profesional y técnica del equipo de trabajo.
Personal insuficiente para adelantar la gestión del proceso.
Fortalecimiento y apropiación de principios y valores éticos establecidos en el Código de Integridad</t>
    </r>
  </si>
  <si>
    <t>Verificación de la decisión a adoptar en la actuación disciplinaria</t>
  </si>
  <si>
    <r>
      <rPr>
        <b/>
        <sz val="10"/>
        <color theme="1"/>
        <rFont val="Arial"/>
        <family val="2"/>
      </rPr>
      <t>AMBIENTALES</t>
    </r>
    <r>
      <rPr>
        <sz val="10"/>
        <color theme="1"/>
        <rFont val="Arial"/>
        <family val="2"/>
      </rPr>
      <t>: 
Fenómenos climáticos que impidan el acceso a las regiones donde se encuentra la población sujeto de atención y afectan los resultados de las intervenciones.
Situaciones ambientales y/o desastres naturales que generen contingencia de atención de la Entidad.
Emergencias sanitarias que afecten el desarrollo normal de las intervenciones de la Entidad y la gestión del Proceso.</t>
    </r>
  </si>
  <si>
    <r>
      <rPr>
        <b/>
        <sz val="10"/>
        <color theme="1"/>
        <rFont val="Arial"/>
        <family val="2"/>
      </rPr>
      <t>INTERACCIONES CON OTROS PROCESOS</t>
    </r>
    <r>
      <rPr>
        <sz val="10"/>
        <color theme="1"/>
        <rFont val="Arial"/>
        <family val="2"/>
      </rPr>
      <t>: 
Clara definición del objetivo y alcance del proceso.
Articulación con otros procesos en cuanto a insumos y productos generados.</t>
    </r>
  </si>
  <si>
    <r>
      <rPr>
        <b/>
        <sz val="10"/>
        <color theme="1"/>
        <rFont val="Arial"/>
        <family val="2"/>
      </rPr>
      <t>COMUNICACIÓN ENTRE LOS PROCESOS:</t>
    </r>
    <r>
      <rPr>
        <sz val="10"/>
        <color theme="1"/>
        <rFont val="Arial"/>
        <family val="2"/>
      </rPr>
      <t xml:space="preserve"> 
Comunicación permanente con los demás procesos</t>
    </r>
  </si>
  <si>
    <t>FACTOR EXTERNO: LEGALES Y REGLAMENTARIOS
Directivas y reglamentos para la formulación de proyectos de inversión</t>
  </si>
  <si>
    <t>Verificar el cumplimiento de los lineamientos establecidos</t>
  </si>
  <si>
    <t>FACTOR EXTERNO/ECONÓMICOS Y FINANCIEROS
Recortes presupuestales que impactan el cubrimiento y la ejecución de los programas.</t>
  </si>
  <si>
    <t>Gestión y reporte del cumplimiento de metas y ejecución presupuestal</t>
  </si>
  <si>
    <t>Revisión de la ficha de inversión frente a los criterios de focalización y regionalización</t>
  </si>
  <si>
    <t>FACTOR INTERNO: ESTRATÉGICOS
Articulación de acciones interinstitucionales e intersectoriales para la implementación de la Ruta de Superación de la Pobreza</t>
  </si>
  <si>
    <t>El Sistema de Gestión y la Gestión Institucional se conciben de manera independiente generando desarticulación en los objetivos y acciones de la Entidad.</t>
  </si>
  <si>
    <t>FACTOR INTERNO: ESTRATÉGICOS
Nuevo modelo de operación por procesos</t>
  </si>
  <si>
    <t>Establecer los lineamientos para la implementación y estructuración de los documentos del SG</t>
  </si>
  <si>
    <t>1. Determinación de parámetros para estructuración de proyectos y su actualización que no coincide con los aspectos técnicos requeridos para el trámite.</t>
  </si>
  <si>
    <t>Coordinador del GIT de proyectos y presupuesto y/o los profesionales del GIT</t>
  </si>
  <si>
    <t>Fichas de ejecución presupuestal</t>
  </si>
  <si>
    <t xml:space="preserve">
Desarticulación entre la planificación e implementación de la ruta para la superación de la pobreza
</t>
  </si>
  <si>
    <r>
      <rPr>
        <b/>
        <sz val="10"/>
        <color theme="1"/>
        <rFont val="Arial"/>
        <family val="2"/>
      </rPr>
      <t>PERSONAL:</t>
    </r>
    <r>
      <rPr>
        <sz val="10"/>
        <color theme="1"/>
        <rFont val="Arial"/>
        <family val="2"/>
      </rPr>
      <t xml:space="preserve"> 
Capacidad técnica y multidisciplinaria de los equipos de trabajo.
Experiencia en el desarrollo de programas sociales
Fortalecimiento del capital humano en términos de conocimiento de la estructura de la Entidad, capacidades para la supervisión, formación de equipos regionales para la gestión y articulación de la oferta en el territorio.
Resistencia al cambio.
Fortalecimiento y apropiación de principios y valores éticos establecidos en el Código de Integridad</t>
    </r>
  </si>
  <si>
    <r>
      <t xml:space="preserve">TECNOLOGÍA: </t>
    </r>
    <r>
      <rPr>
        <sz val="10"/>
        <color theme="1"/>
        <rFont val="Arial"/>
        <family val="2"/>
      </rPr>
      <t xml:space="preserve"> 
Actualización de los sistemas de información para toma de decisiones.</t>
    </r>
    <r>
      <rPr>
        <b/>
        <sz val="10"/>
        <color theme="1"/>
        <rFont val="Arial"/>
        <family val="2"/>
      </rPr>
      <t xml:space="preserve"> 
</t>
    </r>
    <r>
      <rPr>
        <sz val="10"/>
        <color theme="1"/>
        <rFont val="Arial"/>
        <family val="2"/>
      </rPr>
      <t>Diversidad de sistemas de información que no se articulan entre si.
Deficiencias en los procesos de recolección de datos.
Deficiencias en la definición de lineamientos para la conservación electrónica y/o digital de los documentos.</t>
    </r>
  </si>
  <si>
    <r>
      <rPr>
        <b/>
        <sz val="10"/>
        <color theme="1"/>
        <rFont val="Arial"/>
        <family val="2"/>
      </rPr>
      <t>ESTRATÉGICOS:</t>
    </r>
    <r>
      <rPr>
        <sz val="10"/>
        <color theme="1"/>
        <rFont val="Arial"/>
        <family val="2"/>
      </rPr>
      <t xml:space="preserve"> 
Rediseño organizacional y de programas misionales.
Articulación de acciones interinstitucionales e intersectoriales para la implementación de la Ruta de Superación de la Pobreza
Planeación estratégica sectorial e institucional 2018-2022
Nuevo modelo de operación por procesos
Transferencia de nuevos programas a la Entidad para la atención de la Emergencia Sanitaria</t>
    </r>
  </si>
  <si>
    <r>
      <rPr>
        <b/>
        <sz val="10"/>
        <color theme="1"/>
        <rFont val="Arial"/>
        <family val="2"/>
      </rPr>
      <t>TRANSVERSALIDAD:</t>
    </r>
    <r>
      <rPr>
        <sz val="10"/>
        <color theme="1"/>
        <rFont val="Arial"/>
        <family val="2"/>
      </rPr>
      <t xml:space="preserve"> 
Directrices estratégicas para la gestión institucional
Lineamientos para la planeación institucional y la programación presupuestal.
Directrices para la gestión del riesgo en los procesos
Lineamientos para la implementación del Modelo Integrado de Planeación y Gestión
Lineamientos para la adquisición de bienes y servicios</t>
    </r>
  </si>
  <si>
    <t>FACTOR INTERNO: PERSONAL
Recorte y rotación del personal que afecta la continuidad del proceso.</t>
  </si>
  <si>
    <t>La Jefe de la Oficina de Control Interno, verifica mensualmente  junto con el responsable del seguimiento del  PASI, su ejecución oportuna frente a lo programado. En la medida que se presente un evento inesperado, verifica el Programa y reasigna las  actividades del PASI, analizando los perfiles de los profesionales y las cargas de trabajo que tengan en el momento, de modo que sea equitativo para el personal de la Oficina. Como evidencia queda el cuadro de reasignación de responsabilidades, asi mismo el acta de seguimiento del PASI Mensual.</t>
  </si>
  <si>
    <t>Verificación a la ejecución del PASI</t>
  </si>
  <si>
    <t>FACTOR INTERNO: PERSONAL
Fortalecimiento del capital humano en términos de actualización en metodologías para el ejercicio de auditoría</t>
  </si>
  <si>
    <t>No hay mejoramiento en el desarrollo de los procesos ocasionando reprocesos, no hay mejoramiento continuo.
No hay cierre de brechas de los hallazgos.</t>
  </si>
  <si>
    <t>Incumplimiento por parte de los auditores o responsables de valorar la efectividad de los planes de mejoramiento formulados por los auditados y la ejecución de los mismos.</t>
  </si>
  <si>
    <t>Auditor Líder</t>
  </si>
  <si>
    <t>Cada vez que se desarrolla una auditoría y si se presentan hallazgos</t>
  </si>
  <si>
    <t>Comunicaciones enviadas
Planes de mejoramiento</t>
  </si>
  <si>
    <t>El Auditor asignado, semestralmente realiza el seguimiento a la implementación de los planes de mejoramiento, evaluando su efectividad y el cumplimiento de las acciones descritas. En caso de verificar su cumplimiento procede al cierre del hallazgo, de lo contrario se mantiene abierto el hallazgo y se reporta en el informe de seguimiento. Como evidencia se conservan los informes de seguimiento en el Formato F-CI-23 Seguimiento a Plan de Mejoramiento e Informe de Auditoría</t>
  </si>
  <si>
    <t>Auditor Asignado</t>
  </si>
  <si>
    <t>Seguimiento a Plan de Mejoramiento e Informe de Auditoría. Formato F-CI-23</t>
  </si>
  <si>
    <t>Seguimiento a la implementación de los planes de mejoramiento</t>
  </si>
  <si>
    <r>
      <rPr>
        <b/>
        <sz val="10"/>
        <color theme="1"/>
        <rFont val="Arial"/>
        <family val="2"/>
      </rPr>
      <t>PERSONAL:</t>
    </r>
    <r>
      <rPr>
        <sz val="10"/>
        <color theme="1"/>
        <rFont val="Arial"/>
        <family val="2"/>
      </rPr>
      <t xml:space="preserve"> 
Recorte y rotación del personal que afecta la continuidad del proceso.
Reducción en contratación de prestación de servicios profesionales.
Fortalecimiento del capital humano en términos de actualización en metodologías para el ejercicio de auditoría, conocimiento de la estructura de la entidad, funcionamiento de los programas misionales, sensibilización de los equipos regionales en temas de control interno de la Entidad.
Fortalecimiento y apropiación de principios y valores éticos establecidos en el Código de Integridad</t>
    </r>
  </si>
  <si>
    <t>Falta de un procedimiento documentado para la publicación de la información en las redes sociales institucionales</t>
  </si>
  <si>
    <t>Publicar en redes sociales, información imprecisa o equívoca sobre la gestión de la entidad</t>
  </si>
  <si>
    <r>
      <rPr>
        <b/>
        <sz val="10"/>
        <color theme="1"/>
        <rFont val="Arial"/>
        <family val="2"/>
      </rPr>
      <t>TRANSVERSALIDAD:</t>
    </r>
    <r>
      <rPr>
        <sz val="10"/>
        <color theme="1"/>
        <rFont val="Arial"/>
        <family val="2"/>
      </rPr>
      <t xml:space="preserve"> 
Este es un proceso que se ve reflejado en todos los demás procesos, el cual se ve materializado a través de lineamientos para la comunicación interna y externa en la Entidad.</t>
    </r>
  </si>
  <si>
    <t>FACTOR INTERNO: COMUNICACIÓN INTERNA
Dificultades en el flujo de información entre los diferentes niveles del proceso.</t>
  </si>
  <si>
    <t>Elaborar y publicar en KAWAK el procedimiento para publicación de información en redes sociales.</t>
  </si>
  <si>
    <t>Coordinador GIT Gestión Digital</t>
  </si>
  <si>
    <t>Procedimiento publicado en KAWAK</t>
  </si>
  <si>
    <t>Acceso de terceros no autorizados a las claves de las redes sociales institucionales para publicación de contenidos</t>
  </si>
  <si>
    <t>Bitácora publicaciones redes sociales</t>
  </si>
  <si>
    <t>Escucha indebida
Abuso de privilegios
Error en el uso</t>
  </si>
  <si>
    <t>Vulnerabilidad en el acceso a las claves de publicación en redes sociales</t>
  </si>
  <si>
    <t>Daño reputacional
Afectaciones de orden público</t>
  </si>
  <si>
    <t>FACTOR INTERNO: TECNOLOGÍA
Aparición de nuevos escenarios de amenazas en el entorno digital</t>
  </si>
  <si>
    <t>Gestión de contraseñas de redes social</t>
  </si>
  <si>
    <t xml:space="preserve">Usar la aplicación de gestión de contraseñas LastPass para garantizar la seguridad en el acceso a las redes sociales institucionales, que mensualmente y de manera automática, genera nuevas claves para los usuarios autorizados. Como evidencia se tiene la aplicación en funcionamiento. </t>
  </si>
  <si>
    <t>Aplicación LastPass
Coordinadora GIT Gestión Digital</t>
  </si>
  <si>
    <t>Mensual</t>
  </si>
  <si>
    <t>Aplicación LastPass en funcionamiento</t>
  </si>
  <si>
    <r>
      <t xml:space="preserve">CUMPLIMIENTO:
</t>
    </r>
    <r>
      <rPr>
        <sz val="10"/>
        <color theme="1"/>
        <rFont val="Arial"/>
        <family val="2"/>
      </rPr>
      <t>Incumplimiento del objeto o de las obligaciones contractuales</t>
    </r>
  </si>
  <si>
    <t>Control de acceso a usuarios</t>
  </si>
  <si>
    <r>
      <t xml:space="preserve">TECNOLOGÍA: </t>
    </r>
    <r>
      <rPr>
        <sz val="10"/>
        <color theme="1"/>
        <rFont val="Arial"/>
        <family val="2"/>
      </rPr>
      <t xml:space="preserve"> 
Poca disponibilidad y baja calidad de la información para toma de decisiones.</t>
    </r>
    <r>
      <rPr>
        <b/>
        <sz val="10"/>
        <color theme="1"/>
        <rFont val="Arial"/>
        <family val="2"/>
      </rPr>
      <t xml:space="preserve"> 
</t>
    </r>
    <r>
      <rPr>
        <sz val="10"/>
        <color theme="1"/>
        <rFont val="Arial"/>
        <family val="2"/>
      </rPr>
      <t>Diversidad de sistemas de información que no se articulan entre si.
Estandarizar los procesos de recolección de datos.
Estructuración de sistemas de información que responden a requerimientos particulares de los programas y no a una visión institucional.
Aparición de nuevos escenarios de amenazas en el entorno digital</t>
    </r>
  </si>
  <si>
    <t xml:space="preserve">Subdirección General para la Superación de la Pobreza 
GIT de Focalización </t>
  </si>
  <si>
    <t>Hallazgos de Entes de Control
No respuesta a las necesidades de los beneficiarios
Incumplimiento de metas</t>
  </si>
  <si>
    <t>Formulación de documentación técnica y operativa para los programas y proyectos</t>
  </si>
  <si>
    <t>FACTOR INTERNO: PERSONAL:
Capacidad técnica y multidisciplinaria de los equipos de trabajo.</t>
  </si>
  <si>
    <t>La agenda de evaluación priorizada y aprobada no se ejecuta en su totalidad.</t>
  </si>
  <si>
    <t>1. Priorizar los programas susceptibles a ser evaluados para la siguiente vigencia fiscal 
2. Enviar comunicación oficial a las dependencias misionales
3. Elaborar la Agenda de Evaluaciones</t>
  </si>
  <si>
    <t>Jefe Oficina Asesora de Planeación
Coordinadora GIT Formulación y Evaluación</t>
  </si>
  <si>
    <t>Matriz Agenda de Evaluaciones
Comunicaciones</t>
  </si>
  <si>
    <t>No se cuenta con presupuesto para el desarrollo de las evaluaciones programadas.</t>
  </si>
  <si>
    <t>Incumplimiento en las metas propuestas por el Proceso.
No hay información suficiente para la toma de decisiones que permita mejorar la gestión de los programas.</t>
  </si>
  <si>
    <t>La tipología escogida para la evaluación no es adecuada, no se identifican cuellos de botella relevantes a la evaluación, preguntas orientadoras formuladas de manera no apropiada.</t>
  </si>
  <si>
    <t>FACTOR EXTERNO: ECONÓMICOS Y FINANCIEROS
Recortes presupuestales que impactan el cubrimiento y la ejecución de los programas.</t>
  </si>
  <si>
    <r>
      <rPr>
        <b/>
        <sz val="10"/>
        <color theme="1"/>
        <rFont val="Arial"/>
        <family val="2"/>
      </rPr>
      <t>PERSONAL:</t>
    </r>
    <r>
      <rPr>
        <sz val="10"/>
        <color theme="1"/>
        <rFont val="Arial"/>
        <family val="2"/>
      </rPr>
      <t xml:space="preserve"> 
Insuficiencia de personal para adelantar actividades de evaluación de políticas, programas y proyectos
Capacidad técnica y multidisciplinaria de los equipos de trabajo.</t>
    </r>
  </si>
  <si>
    <t>FACTOR INTERNO: PERSONAL
Capacidad técnica y multidisciplinaria de los equipos de trabajo.</t>
  </si>
  <si>
    <t>Procesos de evaluación que no generan mejoras en el diseño, implementación y ejecución del programa.</t>
  </si>
  <si>
    <t>Las actividades y evidencias de algunas recomendaciones implementadas no son consistentes con las recomendaciones generadas en la evaluación.</t>
  </si>
  <si>
    <t>1. 31/12/2021
2. 31/12/2021</t>
  </si>
  <si>
    <t xml:space="preserve">1. Cordinadora GIT de Formulación y Evaluación 
2. Cordinadora GIT de Formulación y Evaluación </t>
  </si>
  <si>
    <t>1. Formato actualizado y publicado en KAWAK 
2. Evidencia de la socialización</t>
  </si>
  <si>
    <t>Las recomendaciones formuladas en las evaluaciones no son viables en términos presupuestales, normativos y de competencia de la entidad. Las recomendaciones formuladas no tienen un impacto en términos de pertinencia y relevancia para mejorar los programas.</t>
  </si>
  <si>
    <r>
      <t xml:space="preserve">COMUNICACIÓN INTERNA:
</t>
    </r>
    <r>
      <rPr>
        <sz val="10"/>
        <rFont val="Arial"/>
        <family val="2"/>
      </rPr>
      <t xml:space="preserve">Dificultades en la comunicación y coordinación entre dependencias y Direcciones Regionales.
Limitación en la entrega de información entre las dependiencias  y Direcciones Regionales.
Falta mayor divulgación y movilización de la politica de participación ciudadana al interior de la Entidad </t>
    </r>
  </si>
  <si>
    <r>
      <rPr>
        <b/>
        <sz val="10"/>
        <rFont val="Arial"/>
        <family val="2"/>
      </rPr>
      <t>PERSONAL:</t>
    </r>
    <r>
      <rPr>
        <sz val="10"/>
        <rFont val="Arial"/>
        <family val="2"/>
      </rPr>
      <t xml:space="preserve"> 
No se cuenta con personal suficiente para desarrollar y gestionar en la Entidad el cumplimiento de los requerimientos de las Políticas de Participación Ciudadana y la del Servicio al Ciudadano, más aún cuando se presentan situaciones imprevistas que aumentan el volumen de  PQRSDF. 
Falta de conocimiento y apropiacion por parte de los funcionarios de la Entidad respecto al cumplimiento de los temas de participación ciudadana y servicio al ciudadano.
Falta de apropiación de los servidores en el manejo del Sistema de Gestión Documental para el trámite de las PQRSDF
Apropiacion y aplicación del Codigo de Ética de la Entidad </t>
    </r>
  </si>
  <si>
    <t>Seguimiento al cumplimiento oportuno y de calidad de las respuestas a las PQRSDF</t>
  </si>
  <si>
    <t xml:space="preserve">El Coordinador del GIT de Participación Ciudadana, con el apoyo de los profesionales responsables de los diferentes canales de atención, monitorean el volumen de peticiones que ingresan a la Entidad, a traves de los reportes diarios, semanales y mensuales. Cuando por situaciones imprevistas, se identifica un aumento significativo en el número de peticiones, se realiza el respectivo análisis de la situación para definir el Plan de Contingencia a implementar para la gestión oportuna de las peticiones y las áreas a involucrar. A medida que se implementa el Plan de Contigencia, el Coordinador realiza el monitoreo de las peticiones respondidas fuera de tiempo, si el volumen de éstas no disminuye, se hace un revisión y ajuste del Plan, incorporando las nuevas acciones de mejora pertinentes. </t>
  </si>
  <si>
    <r>
      <t xml:space="preserve">Informe mensual de la gestión de peticiones.
Informe de oportunidad a la gestión de peticiones (trimestral).
Informes de calidad 
</t>
    </r>
    <r>
      <rPr>
        <sz val="10"/>
        <color rgb="FFFF0000"/>
        <rFont val="Arial"/>
        <family val="2"/>
      </rPr>
      <t xml:space="preserve">Correos informando los resultados de los informes (calidad) </t>
    </r>
  </si>
  <si>
    <t xml:space="preserve">Coordinador del GIT de Participación Ciudadana
Profesionales responsables de los diferentes canales de atención </t>
  </si>
  <si>
    <t xml:space="preserve">Diariamente, 
Semanal y Mensual </t>
  </si>
  <si>
    <t xml:space="preserve">
Informe de oportunidad 
Plan de Contingencia </t>
  </si>
  <si>
    <t xml:space="preserve">
1. Falta de apropiación por parte de los servidores de la entidad de los  lineamientos relacionados con la implementación de la Politica de Participación Ciudadana. </t>
  </si>
  <si>
    <t xml:space="preserve">Realización de jornadas de transferencia de conocimientos </t>
  </si>
  <si>
    <t xml:space="preserve">1. Los profesionales responsables del tema de participación ciudadana realizan por lo menos dos jornadas de transferencia de conocimientos con las instancias correspondientes sobre los lineamientos relacionados a la implementación de la Politica de Participación Ciudadana a través de la realizacion encuentros de capacitación. En caso de no poder realizar los encuentros o no contar con la asistencia de los servidores requeridos,  se enviará toda la informacion a los correos electronicos con los compromisos a cumplir. Como evidencia se cuenta con las listas de asistencia a los encuentros de transferencia de conocimientos, los correos electrónicos. </t>
  </si>
  <si>
    <t xml:space="preserve">Definir e implementar unas acciones de divulgación y movilización de la Politica de participación ciudadana en la Entidad. </t>
  </si>
  <si>
    <t xml:space="preserve">
1. Profesionales del GIT de Participación Ciudadana responsables del tema de participación ciudadana </t>
  </si>
  <si>
    <t xml:space="preserve">1. Cronograma  con acciones de divulgación y movilizaccon definidas. 
2. Evidencias de las acciones ejecutadas de acuerdo al cronograma. </t>
  </si>
  <si>
    <t>Desconcentración de las acciones de verificación y toma de decisiones entre la supervisión y el GIT de Participación Ciudadana.</t>
  </si>
  <si>
    <t xml:space="preserve">1. La Secretaría General,  cada vez que se suscribe una orden de compra del operador de los canales de atención de la Entidad, desconcentra las acciones de verificación y toma de decisiones entre la supervisión y el GIT de Participación Ciudadana de acuerdo a las funciones de cada uno y al alcance de sus responsabilidades, quedando como evidencia el acta suscrita entre el supervisor y el Coordinador del GIT de Participación Ciudadana. En caso de presentarse aún la posibilidad de concentración de toma de decisiones en una sola de las partes, la Secretaría General verificará la situación y definirá las acciones a seguir, quedando como evidencia los oficios o correos correspondientes. </t>
  </si>
  <si>
    <t xml:space="preserve">Bimensual </t>
  </si>
  <si>
    <t xml:space="preserve">Supervisor del Convenio
Coordindor del GIT de Participaciòn Ciudadana </t>
  </si>
  <si>
    <t xml:space="preserve">
Actas de reuniones </t>
  </si>
  <si>
    <t xml:space="preserve">Supervisión de la orden de compra </t>
  </si>
  <si>
    <t xml:space="preserve">FACTOR INTERNO: TECNOLOGÍA
El Sistema de Gestión Documental para el trámite de las PQRSDF requiere continuar los desarrollos en la parametrización para ajustarse a los requerimientos particulares de la Entidad y a las actualizaciones que surjan. </t>
  </si>
  <si>
    <t>FACTOR INTERNO: PERSONAL
Falta de apropiación de los servidores en el manejo del Sistema de Gestión Documental para el trámite de las PQRSDF</t>
  </si>
  <si>
    <t xml:space="preserve">FACTOR INTERNO: PERSONAL
Incremento exponencial en el volumen de  PQRSDF por la nueva oferta programática
No se cuenta con personal suficiente para desarrollar y gestionar en la Entidad el cumplimiento de los requerimientos de las Políticas de Participación Ciudadana y la del Servicio al Ciudadano, más aún cuando se presentan situaciones imprevistas que aumentan el volumen de peticiones. </t>
  </si>
  <si>
    <t xml:space="preserve">2. El profesional del Grupo Interno de Trabajo de Participación Ciudadana encargado del canal escrito, de manera semanal, mensual y trimestral realiza el seguimiento, segun corresponda, al cumplimiento oportuno y de calidad de las respuestas a las PQRSDF, a través de los reportes generados por el aplicativo DELTA y los informes de calidad. En caso de encontrar incumplimientos a los términos de respuesta o en la calidad de la respuesta, se informa a través del correo  e informes respectivos, al responsable de la gestión y al jefe del área, con el fin de que las peticiónes se gestionen dentro del término establecido y se realicen las acciones de mejora correspondiente respecto a la calidad de las respuestas Como evidencia se cuenta con los correos informatvos y el consolidado del seguimiento en el informe mensual de la gestión de peticiones y el informe trimestral de calidad de las respuestas. </t>
  </si>
  <si>
    <t xml:space="preserve">Incumplimiento de los lineamientos establecidos para la implementación de la Política de Participación Ciudadana. </t>
  </si>
  <si>
    <t xml:space="preserve">2.Falta mayor posicionamiento en la Entidad de la Política de Participación Ciudadana y su importancia en el cumplimiento de los programas misionales de la Entidad. </t>
  </si>
  <si>
    <t xml:space="preserve">No desarrollar las acciones definidas en los lineamientos establecidos para la implementacioón de la política de participación ciudadana, inclumpliendo así los requisitos establecidos por el Estado, en esta materia y vulnerando el derecho fundamental de los ciudadanos a la participación en la gestión de las entidades públicas. </t>
  </si>
  <si>
    <t>FACTOR INTERNO: PERSONAL
Falta de conocimiento y apropiacion por parte de los funcionarios de la Entidad respecto al cumplimiento de los temas de participación ciudadana y servicio al ciudadano.</t>
  </si>
  <si>
    <t xml:space="preserve">FACTOR INTERNO: COMUNICACIÓN INTERNA
Falta divulgación y movilización de la politica de participación ciudadana al interior de la Entidad </t>
  </si>
  <si>
    <t xml:space="preserve">2. Los profesionales responsables del tema de participación ciudadana realizan por lo menos dos jornadas de transferencia de conocimientos con las instancias correspondientes sobre los lineamientos relacionados a la implementación de la Politica de Participación Ciudadana a través de la realizacion encuentros de capacitación. En caso de no poder realizar los encuentros o no contar con la asistencia de los servidores requeridos,  se enviará toda la informacion a los correos electronicos con los compromisos a cumplir. Como evidencia se cuenta con las listas de asistencia a los encuentros de transferencia de conocimientos, los correos electrónicos. </t>
  </si>
  <si>
    <t>Coordinador del GIT de Participación Ciudadana
Profesionales responsables de tema de Participación Ciudadana</t>
  </si>
  <si>
    <t xml:space="preserve"> Listas de asistencia a los encuentros de transferencia de conocimientos. 
Correos electrónicos.</t>
  </si>
  <si>
    <t>Listas de asistencia a los encuentros de transferencia de conocimientos. 
Correos electrónicos.</t>
  </si>
  <si>
    <t>FACTOR PROCESO: RESPONSABLES DEL PROCESO
Definición de roles y responsabilidades para las actividades del proceso.</t>
  </si>
  <si>
    <t xml:space="preserve">FACTOR INTERNO: PERSONAL
Apropiación y aplicación del Código de Ética de la Entidad </t>
  </si>
  <si>
    <t xml:space="preserve">Secretaría General 
Supervisor de la Orden de Compra  
Coordinador GIT de Participación Ciudadana </t>
  </si>
  <si>
    <t xml:space="preserve">Cada vez que se suscribe una orden de compra </t>
  </si>
  <si>
    <t>Acta suscrita entre el Supervisor y el GIT de Participación Ciudadana.
Oficios o correos</t>
  </si>
  <si>
    <t xml:space="preserve">Reuniones conjuntas periódicas entre el Supervisor, Coordinador del GIT de Participaciòn Ciudadana y el Operador de la Orden de compra en la que, de manera coordinada se verifica el cumplimiento de la orden de compra y, entre las instancias correspondientes se toman las decisiones pertinentes. </t>
  </si>
  <si>
    <t>GOBIERNO DE TECNOLOGÍAS DE LA INFORMACIÓN</t>
  </si>
  <si>
    <t>Estaciones de trabajo de Prosperidad Social</t>
  </si>
  <si>
    <t>Desconocimiento por parte de los servidores de Prosperidad Social de la Política de Seguridad de la Información</t>
  </si>
  <si>
    <t xml:space="preserve">FACTOR INTERNO: PERSONAL
Fortalecimiento en las capacidades en seguridad de la información </t>
  </si>
  <si>
    <t xml:space="preserve">Coordinador del GIT Gobierno de TI </t>
  </si>
  <si>
    <t>Piezas de sensibilización</t>
  </si>
  <si>
    <t>Campañas de sensibilización en seguridad de la información</t>
  </si>
  <si>
    <t>Uso de imágen de los programas  por parte de actores políticos con fines electorales u otros actores para obtener beneficios particulares</t>
  </si>
  <si>
    <t xml:space="preserve">El incumplimiento de las obligaciones de los contratos afecta directamente la participación de los beneficiarios en los componentes de bienestar comunitario o habilidades para la vida. </t>
  </si>
  <si>
    <t>El supervisor del contrato  convoca y realiza comité de seguimiento, según lo establecido en el contrato suscrito con el operador, para socializar, hacer seguimiento y establecer el estado actual del contrato . En caso de que se identifiquen situaciones que puedan generar retrasos o dificultades para su ejecución, se acuerdan las acciones necesarias para su superación. Como evidencia se conserva acta de comité, soportes, informes de supervisión y correos electrónicos si aplica.</t>
  </si>
  <si>
    <t>Acta de comité, soportes, informes de supervisión y correos electrónicos</t>
  </si>
  <si>
    <t>1. Los profesionales y/o técnico de verificación o gestores territoriales realizan de acuerdo con las necesidades del territorio y los lineamientos de la coordinación del programa, acciones pedagógicas de sensibilización o talleres de forma individual y/o colectiva , dirigida a los  rectores de IES y directores IPS, SENA y Universidades priorizadas con el fin de concientizar sobre la importancia de la verificación de compromisos y reducir errores en el mismo. En caso de que no se cuente con participación de convocados priorizará visita y mesa de trabajo en territorio. Se conserva como evidencias actas, listados de asistencia y/o soportes de las actividades.</t>
  </si>
  <si>
    <t>Actas, listados de asistencia y/o soportes de las actividades.</t>
  </si>
  <si>
    <t>3.2 El profesional de liquidación del programa Jóvenes en Acción, cada ciclo operativo, hace seguimiento al precargue de información de verificación de compromisos, a fin de identificar el estado del mismo, a partir del reporte  automático que emite SIJA. En caso de retrasos e inconsistencias remite por correo electrónico al gestor territorial quien debe gestionar a su vez con el enlace solicitando su ajuste, para lograr reportes completos y acertados. Se conserva como evidencias reporte precargue y correos electrónicos.</t>
  </si>
  <si>
    <t>1. El coordinador del GIT Sistemas de Información realiza acciones de administración de usuarios en SIJA y SIFA cada vez que se requiera, con el propósito de controlar el acceso de los usuarios. En caso de evidenciar inconsistencias reporta a la coordinación del GIT Familias en Acción para trámite y gestión según el caso. Se conserva como evidencia los registros de los sistemas de información y correos electrónicos.</t>
  </si>
  <si>
    <t>FACTOR EXTERNO: SOCIALES Y CULTURALES
Problemas de orden público</t>
  </si>
  <si>
    <t>FACTOR EXTERNO: SOCIALES Y CULTURALES
Diversidad cultural, étnica, social y territorial</t>
  </si>
  <si>
    <r>
      <rPr>
        <b/>
        <sz val="10"/>
        <color theme="1"/>
        <rFont val="Arial"/>
        <family val="2"/>
      </rPr>
      <t>PERSONAL:</t>
    </r>
    <r>
      <rPr>
        <sz val="10"/>
        <color theme="1"/>
        <rFont val="Arial"/>
        <family val="2"/>
      </rPr>
      <t xml:space="preserve"> 
Capacidad técnica y multidisciplinaria de los equipos de trabajo.
Experiencia en el desarrollo de programas sociales
Fortalecimiento del capital humano en términos de conocimiento de la estructura de la entidad, capacidades para la supervisión, formación de equipos regionales para la gestión y articulación de la oferta en el territorio.
Escasez de recurso humano para adelantar las actividades del Proceso.
Fortalecimiento y apropiación de principios y valores éticos establecidos en el Código de Integridad</t>
    </r>
  </si>
  <si>
    <t>FACTOR INTERNO: TECNOLOGÍA
Falta de actualización y mantenimiento de las aplicaciones</t>
  </si>
  <si>
    <t>1. Omisión en el uso de procedimientos para creación/eliminación de usuarios</t>
  </si>
  <si>
    <t>Sanciones administrativas, legales y disciplinarias 
Daño reputacional.</t>
  </si>
  <si>
    <t>Abuso de privilegios por parte de funcionario y/o contratista
Intruso informático
Copia fraudulenta de datos</t>
  </si>
  <si>
    <t>4. Datos sensibles no protegidos</t>
  </si>
  <si>
    <r>
      <t xml:space="preserve">PROCEDIMIENTOS ASOCIADOS: 
</t>
    </r>
    <r>
      <rPr>
        <sz val="10"/>
        <color theme="1"/>
        <rFont val="Arial"/>
        <family val="2"/>
      </rPr>
      <t>Organización documental para responder al nuevo modelo de operación por procesos.
Implementación de directrices establecidas por normatividad, que tenga incidencia directa en la gestión del Proceso</t>
    </r>
  </si>
  <si>
    <t>FACTOR INTERNO: PROCEDIMIENTOS ASOCIADOS: 
Implementación de directrices establecidas por normatividad, que tenga incidencia directa en la gestión del Proceso</t>
  </si>
  <si>
    <t>Jefe Oficina Tecnologías de la Información
Coordinador GIT Gobierno TI</t>
  </si>
  <si>
    <t>Se aplica el siguiente control con base a la norma NTC ISO IEC 27001:2013:
12.1.1   Documentación de procedimientos de operación.  El Jefe de la Oficina de Tecnologías de la Información, establece los lineamientos y direcctrices en materia de seguridad de la información, a través de los diferentes documentos del Sistema de Gestión, los cuales están publicados y disponibles para la consulta permanente y aplicación de todos los usuarios de la Entidad según su rol. Con el fin de ser entendidos y aplicados correctamente, se socializan y divulgan en todos los niveles de la Entidad. Como evidencia se tiene el Plan de Comunicaciones del SGSI, listados asistencia, piezas de divulgación</t>
  </si>
  <si>
    <t>De acuerdo con lo establecido en el Plan de Comunicaciones del SGSI</t>
  </si>
  <si>
    <t>Plan de Comunicaciones del SGSI, listados asistencia, piezas de divulgación</t>
  </si>
  <si>
    <t>Sistemas de Información de los Programas (SIFA, SIJA)</t>
  </si>
  <si>
    <t>Inducción o reinducción en el manejo del sistema de información</t>
  </si>
  <si>
    <t>Reproducción en los ambientes de desarrollo y/o pruebas</t>
  </si>
  <si>
    <t>Aplicación del Procedimiento de Gestión de Cambios</t>
  </si>
  <si>
    <t>Inventario de equipos activos y en servicio y listado de vida útil de los equipos</t>
  </si>
  <si>
    <t>El coordinador de Infraestructura y Servicios de TI, trimestralmente valida y prioriza con el inventario de equipos activos y en servicio y el listado de vida útil suministrado por el GIT de Almacén, las necesidades de compra de tecnología y gestiona la inclusión de requerimientos en el PAABS de la entidad anualmente. En caso de no contar contar con presupesto para la compra de equipos, el GIT de Infraestructura TI, reasigna y realiza acta de traslado de los equipos que se tengan a disposición en el almacén para suplir la necesidad. Como evidencia se tiene Actas de traslado de equipos, correos electrónicos, listado de vida útil y la relación de equipos a cambiar.</t>
  </si>
  <si>
    <r>
      <rPr>
        <b/>
        <sz val="10"/>
        <color theme="1"/>
        <rFont val="Arial"/>
        <family val="2"/>
      </rPr>
      <t xml:space="preserve">PERSONAL:
</t>
    </r>
    <r>
      <rPr>
        <sz val="10"/>
        <color theme="1"/>
        <rFont val="Arial"/>
        <family val="2"/>
      </rPr>
      <t>Personal insuficiente para la gestión del proceso.
Fortalecimiento en las capacidades en seguridad de la información 
Fortalecimiento y apropiación de principios y valores éticos establecidos en el Código de Integridad</t>
    </r>
  </si>
  <si>
    <t>FACTOR INTERNO: COMUNICACIÓN INTERNA: 
Limitación en la entrega de información entre las dependencias.</t>
  </si>
  <si>
    <t xml:space="preserve">Validación de usuarios y permisos </t>
  </si>
  <si>
    <t>1. Hacer cumplir el "Procedimiento de Creación, Modificación y Cancelación de Cuentas de Usuario" con las áreas de Contratos y Talento Humano.
2. Reportes anuales de usuarios activados y desactivados.
3. Cambiar anualmente contraseña de administrador 
4. Enviar memorando a las Subdirecciones de Talento Humano y Contratación sobre la necesidad de comunicar oportunamente las novedades que registren los funcionarios y/o contratistas que ameriten suspensión temporal o permanente de los servicios TI.</t>
  </si>
  <si>
    <t>1. Administrador del Directorio Activo
2. Administrador del Directorio Activo
3. Líder Mesa de Servicios
4. Coordinador Git de Infraestructura y Servicios TI</t>
  </si>
  <si>
    <t xml:space="preserve">1. El Coordinador del GIT de proyectos y presupuesto y/o los profesionales del GIT convocan a las Entidades o dependencias de la Entidad y al enlace técnico del DNP, cuando se requiera para la formulación o actualización de un proyecto de inversión con el propósito de verificar el cumplimiento de los lineamientos establecidos por el DNP, a través de los contenidos del documento de justificación de la formulación o actualización de proyectos de inversión y de la información contenida en la ficha EBI del aplicativo SUIFP. En caso de presentarse diferencias en los criterios de aplicación de los lineamientos, se discuten dichas diferencias y se concluyen las acciones a seguir para dar continuidad al trámite de formulación o actualización del proyecto. Lo anterior se evidencia en el documento de justifiación de formulación y actualización de la ficha EBI </t>
  </si>
  <si>
    <t xml:space="preserve">2. El Coordinador del GIT de proyectos y presupuesto y/o profesionales del GIT  convoca a las Entidades o dependencias de la Entidad y al enlace técnico del DNP  a mesas de trabajo,  cuando se requiera para la formulación o actualización de un proyecto de inversión con el propósito de verificar el cumplimiento de los lineamientos establecidos por el DNP a través de los contenidos del documento de formulación o actualizacioón de proyectos de inversión y de la información contenida en la ficha EBI del aplicativo SUIFP. En caso de presentarse diferencias en los criterios de aplicación de los lineamientos en las mesas de trabajo realizadas, se discuten dichas diferencias y se concluyen las acciones a seguir para dar continuidad al trámite de formulación o actualización del proyecto. Lo anterior se evidencia en el acta de la mesa de trabajo y/o en el documento de formulación y la ficha EBI </t>
  </si>
  <si>
    <t>Documentos de justifiación de la  formulación o actualización del proyecto</t>
  </si>
  <si>
    <t xml:space="preserve">Acta de la mesa de trabajo y/o  en el documento de formulación y la ficha EBI </t>
  </si>
  <si>
    <t>El profesional encargado de realizar el control de viabilidad del proyecto de inversión, cada vez que se formule o se modifique un proyecto, revisa que la ficha de inversión contenga focalización y regionalización. En caso de encontrarse inconsistencias en los soportes el trámite es devuelto a la dependencia misional para que efectúe los ajustes. Este trámite queda evidenciado en el SUIFP.</t>
  </si>
  <si>
    <t xml:space="preserve">Actas de reunión de las mesas técnicas donde se revisa la actualización del proyecto, y/o correos electrónicos
Documentos soportes de la formulació o actualización del proyecto de inversión
Registro en SUIFP
</t>
  </si>
  <si>
    <t>Revisión de la alineación entre  el Plan de Acción y los lineamientos para la implementación de la Ruta de Superación de la Pobreza</t>
  </si>
  <si>
    <t>El Coordinador del GIT de Proyectos y Presupuesto de la Oficina Asesora de Planeación, revisa anualmente que las actividades formuladas en el Plan de Acción Institucional estén acordes con los lineamientos para la implementación de la Ruta de Superación de la Pobreza. En caso de identificar inconsistencias, se solicita por correo electrónico los ajustes pertinentes. Como evidencia se conserva la presentación de análisis del plan de acción y/o correos electrónicos.</t>
  </si>
  <si>
    <t>Presentación de análisis del plan de acción y/o correos electrónicos.</t>
  </si>
  <si>
    <t>Sensibilizar a los servidores de la Entidad en los diferentes temas del Sistema de Gestión</t>
  </si>
  <si>
    <t>1. Desconocimiento del Sistema de Gestión y su alcance por parte de los servidores de la Entidad.</t>
  </si>
  <si>
    <t>1. El Coordinador del GIT de Mejoramiento Continuo de la Oficina Asesora de Planeación, realiza sensibilizaciones a los servidores de la Entidad en los diferentes temas del Sistema de Gestión con la periodicidad requerida en el marco de su implementación. En caso de encontrar debilidades en el conocimiento del Sistema de Gestión en los procesos se programa sesiones especificas para reforzar el tema. Como evidencia se  conserva las listas de asistencia y presentaciones realizadas.</t>
  </si>
  <si>
    <t>2. El Coordinador del GIT de Mejoramiento Continuo de la Oficina Asesora de Planeación, teniendo en cuenta las directrices normativas y el modelo de operación por procesos que rigen la Entidad, establece los lineamientos para la implementación y estructura de los documentos que hacen parte del Sistema de Gestión.  Cada vez que se presenten documentos para ser gestionados en el aplicativo del SG, el enlace asignado para el proceso revisa el cumplimiento de los lineamientos, requisitos de estructura y tipos documentales, según lo establecido en la Guía para la Elaboración y Control de Documentos y Registros del SIG. En caso de encontrar inconsistencias el documento será devuelto con la retroalimentación respectiva. Como evidencia se conservan correos electrónicos y reporte de documentos actualizados en el aplicativo kawak.</t>
  </si>
  <si>
    <t>Coordinador GIT Mejoramiento Continuo
Enlace GIT MC asignado al Proceso</t>
  </si>
  <si>
    <t>Cada vez que se presenten documentos para ser gestionados en el aplicativo del SG</t>
  </si>
  <si>
    <t>Correos electrónicos y reporte de documentos actualizados en el aplicativo kawak.</t>
  </si>
  <si>
    <r>
      <rPr>
        <b/>
        <sz val="10"/>
        <color theme="1"/>
        <rFont val="Arial"/>
        <family val="2"/>
      </rPr>
      <t xml:space="preserve">SOCIALES Y CULTURALES: 
</t>
    </r>
    <r>
      <rPr>
        <sz val="10"/>
        <color theme="1"/>
        <rFont val="Arial"/>
        <family val="2"/>
      </rPr>
      <t xml:space="preserve">Problemas de orden público
Situaciones de movilizaciones sociales que generen compromisos de atención por parte de la Entidad.
</t>
    </r>
    <r>
      <rPr>
        <sz val="10"/>
        <rFont val="Arial"/>
        <family val="2"/>
      </rPr>
      <t>Ciudadanos y comunidades, principalmente las más vulnerables que no participan en ejercicios de control social</t>
    </r>
  </si>
  <si>
    <r>
      <rPr>
        <b/>
        <sz val="10"/>
        <color theme="1"/>
        <rFont val="Arial"/>
        <family val="2"/>
      </rPr>
      <t>TECNOLÓGICOS</t>
    </r>
    <r>
      <rPr>
        <sz val="10"/>
        <color theme="1"/>
        <rFont val="Arial"/>
        <family val="2"/>
      </rPr>
      <t xml:space="preserve">: 
Directrices en materia de equidad digital.
Dificultades en el acceso a la información de otras entidades públicas y/o privadas para la toma de decisiones.
Disponibilidad de nuevas herramientas tecnológicas que facilitan la gestión y la interacción con el ciudadano
Herramientas tecnológicas que no están al alcance de las comunidades más vulnerables, limitando la posibilidad de participacion ciudadanana a través de estos medios.
Deficiencia en las bases de datos que identifiquen a la población de especial protección constitucional
</t>
    </r>
    <r>
      <rPr>
        <sz val="10"/>
        <rFont val="Arial"/>
        <family val="2"/>
      </rPr>
      <t>Acuerdos de intercambio de información entre entidades</t>
    </r>
  </si>
  <si>
    <r>
      <rPr>
        <b/>
        <sz val="10"/>
        <color theme="1"/>
        <rFont val="Arial"/>
        <family val="2"/>
      </rPr>
      <t>TECNOLÓGICOS</t>
    </r>
    <r>
      <rPr>
        <sz val="10"/>
        <color theme="1"/>
        <rFont val="Arial"/>
        <family val="2"/>
      </rPr>
      <t>: 
Directrices en materia de equidad digital.
Dificultades en el acceso a la información de otras entidades públicas y/o privadas para la toma de decisiones.
Herramientas tecnológicas que no están al alcance de las comunidades más vulnerables, limitando la posibilidad de participacion ciudadanana a través de estos medios.
Baja calidad en la informacion de los beneficiarios de los programas de la Entidad
Acuerdos de intercambio de información entre entidades</t>
    </r>
  </si>
  <si>
    <r>
      <rPr>
        <b/>
        <sz val="10"/>
        <rFont val="Arial"/>
        <family val="2"/>
      </rPr>
      <t>LEGALES Y REGLAMENTARIOS:</t>
    </r>
    <r>
      <rPr>
        <sz val="10"/>
        <rFont val="Arial"/>
        <family val="2"/>
      </rPr>
      <t xml:space="preserve"> 
Transferencia de nuevos programas a la Entidad para la atención de la Emergencia Sanitaria
Rediseño organizacional y de los programas misionales.
Plan Nacional de Desarrollo 2018-2022. 
Cambios Normativos que tengan incidencia en la gestión de la Entidad
Cambios en los criterios de selección generados por la nueva metodología de caracterización de los ciudadanos SISBEN 4.
Directivas y reglamentos para la formulación de proyectos de inversión</t>
    </r>
  </si>
  <si>
    <r>
      <rPr>
        <b/>
        <sz val="10"/>
        <color theme="1"/>
        <rFont val="Arial"/>
        <family val="2"/>
      </rPr>
      <t>COMUNICACIÓN INTERNA</t>
    </r>
    <r>
      <rPr>
        <sz val="10"/>
        <color theme="1"/>
        <rFont val="Arial"/>
        <family val="2"/>
      </rPr>
      <t>: 
Dificultades en el flujo de información entre los diferentes niveles del proceso.
Limitación en la entrega de información entre las dependencias.</t>
    </r>
  </si>
  <si>
    <r>
      <rPr>
        <b/>
        <sz val="10"/>
        <color theme="1"/>
        <rFont val="Arial"/>
        <family val="2"/>
      </rPr>
      <t>TRANSVERSALIDAD:</t>
    </r>
    <r>
      <rPr>
        <sz val="10"/>
        <color theme="1"/>
        <rFont val="Arial"/>
        <family val="2"/>
      </rPr>
      <t xml:space="preserve"> 
Lineamientos claros para la implementación del Sistema de Gestión. 
Directrices estratégicas para la gestión institucional
Lineamientos para la planeación institucional y la programación presupuestal.
Directrices para la gestión del riesgo en los procesos
Lineamientos en materia de gestión documental para la aplicación en todos los procesos de la Entidad
</t>
    </r>
  </si>
  <si>
    <t>Población potencial participante en los programas de Prosperidad Social que  cumplen con los criterios de elegibilidad definidos por la Entidad en la fuente focalizadora pero no son pobres</t>
  </si>
  <si>
    <t>Posibilidad de identificar y seleccionar potenciales participantes "personas u/o hogares" que  no son sujetos de atención de los programas de Prosperidad Social.</t>
  </si>
  <si>
    <t>1. Errores o inconsistencias en la bases de refencia remitidas para la focalización</t>
  </si>
  <si>
    <t>FACTOR INTERNO:TECNOLOGÍA:  
Poca disponibilidad y baja calidad de la información para toma de decisiones.</t>
  </si>
  <si>
    <t>Incremento en el número de peticiones, quejas, reclamos, sugerencias, denuncias y felicitaciones – PQRSDF, presentadas a la Entidad.
Pérdida de oportunidad de atención a población sujeto de atención.
Pérdida de credibilidad y afectación de la imagen institucional.
Insatisfacción de la población sujeto de atención. 
Requerimientos de los órganos de control y entidades territoriales.</t>
  </si>
  <si>
    <t>El profesional asignado GIT de Focalización cada vez que ingresa una solicitud de portenciales participantes en los programas de Prosperidad Social, realiza cruces con fuentes de información de otras entidades con las que se tiene convenio y se examinan si cumplen o no con los criterios de elegibilidad definidos por la Entidad. En caso de encontrar inconsistencias a traves de Equidad Digital se marca en el RUFI el potencial participante con la novedad, con el fin alertar la inconistencia,una vez se realiza este proceso se informa por correo electrónico a la dirección misional el cargue del archivo. Como evidencia se conservan los correos electrónicos y el listado generado.</t>
  </si>
  <si>
    <t>Coordinador  y 
Profesional del GIT Focalización</t>
  </si>
  <si>
    <t>Cruces de Información</t>
  </si>
  <si>
    <t>Cada vez que ingresa una solicitud de portenciales participantes en los programas</t>
  </si>
  <si>
    <t xml:space="preserve">
Correos electrónicos 
Registro RUFI con marcas a potenciales participantes
</t>
  </si>
  <si>
    <t>Coordinador GIT Focalización</t>
  </si>
  <si>
    <t>notebooks programados en el RUFI de Equidad Digital</t>
  </si>
  <si>
    <t>Realizar validación a través de convenios con la Registraduria Nacional del Estado Civil y aportes de PILA</t>
  </si>
  <si>
    <t>30 de noviembre 2021</t>
  </si>
  <si>
    <t>El Coordinador del GIT de Información y seguimiento, administra el acceso de los usuarios al sistema de información SiUnidos a través del FORMATO DE CREACIÓN Y/O MODIFICACIÓN DE USUARIOS EN EL SISTEMA DE INFORMACIÓN -SIUNIDOS con el propósito de controlar el acceso de los usuarios a nivel nacional de Prosperidad Social y monitorea trimestralmente exportando el reporte de los usuarios del sistema. En caso de fallas se reporta a la Oficina de Tecnologías de la Información para que se active el protocolo de seguridad de la información. Se conservan la base de datos y de usuarios del sistema de información y FORMATO DE CREACIÓN Y/O MODIFICACIÓN DE USUARIOS EN EL SISTEMA DE INFORMACIÓN -SIUNIDOS.</t>
  </si>
  <si>
    <t>Formato de creación y/o modificación de usuarios en el Sistema de Información -SIUNIDOS y reporte trimestral de usuarios</t>
  </si>
  <si>
    <t>Caracterización de necesidades de población sujeto de atención</t>
  </si>
  <si>
    <t>FACTOR EXTERNO: SOCIALES Y CULTURALES: 
Diversidad cultural, étnica, social y territorial que dificulta la caracterización de la población sujeto de atención</t>
  </si>
  <si>
    <r>
      <rPr>
        <b/>
        <sz val="10"/>
        <color theme="1"/>
        <rFont val="Arial"/>
        <family val="2"/>
      </rPr>
      <t>POLÍTICOS:</t>
    </r>
    <r>
      <rPr>
        <sz val="10"/>
        <color theme="1"/>
        <rFont val="Arial"/>
        <family val="2"/>
      </rPr>
      <t xml:space="preserve">
Política pública establecida en el Plan Nacional de Desarrollo 2018-2022
Articulación de acciones interinstitucionales e intersectoriales para la implementación de la Ruta de Superación de la Pobreza
Asignación de compromisos del Gobierno que exceden las competencias y los recursos de la Entidad
Cambios de gobierno, administraciones locales, territoriales y nacionales.</t>
    </r>
  </si>
  <si>
    <t>FACTOR EXTERNO: POLÍTICOS
Cambios de gobierno, administraciones locales, territoriales y nacionales.</t>
  </si>
  <si>
    <t>FACTOR EXTERNO: POLÍTICOS
Articulación de acciones interinstitucionales e intersectoriales para la implementación de la Ruta de Superación de la Pobreza</t>
  </si>
  <si>
    <t xml:space="preserve">Sensibilizaciones sobre la importancia de generar oferta pertinente para la superación de la pobreza </t>
  </si>
  <si>
    <r>
      <rPr>
        <b/>
        <sz val="10"/>
        <color theme="1"/>
        <rFont val="Arial"/>
        <family val="2"/>
      </rPr>
      <t xml:space="preserve">SOCIALES Y CULTURALES: 
</t>
    </r>
    <r>
      <rPr>
        <sz val="10"/>
        <color theme="1"/>
        <rFont val="Arial"/>
        <family val="2"/>
      </rPr>
      <t>Ubicación de los beneficiarios de los programas en zonas rurales dispersas.
Problemas de orden público
Pérdida de credibilidad de las autoridades étnicas en los procesos que adelante la Entidad
Situaciones de movilizaciones sociales que generen compromisos de atención por parte de la Entidad.
Apatía de los ciudadanos y comunidades, principalmente las más vulnerables, a realizar ejercicio de Participación Ciudadana
Incremento en la persecución y amenazas a los líderes sociales y comunitarios, disminuyendo su voluntad de participación en los programas de la Entidad.
Diversidad cultural, étnica, social y territorial que dificulta la caracterización de la población sujeto de atención
Insuficiente oferta laboral para la vinculación de la población en pobreza y pobreza extrema.</t>
    </r>
  </si>
  <si>
    <r>
      <rPr>
        <b/>
        <sz val="10"/>
        <color theme="1"/>
        <rFont val="Arial"/>
        <family val="2"/>
      </rPr>
      <t xml:space="preserve">SOCIALES Y CULTURALES: 
</t>
    </r>
    <r>
      <rPr>
        <sz val="10"/>
        <color theme="1"/>
        <rFont val="Arial"/>
        <family val="2"/>
      </rPr>
      <t>Ubicación de los beneficiarios de los programas en zonas rurales dispersas.
Problemas de orden público
Pérdida de credibilidad de las autoridades étnicas en los procesos que adelante la Entidad
Situaciones de movilizaciones sociales que generen compromisos de atención por parte de la Entidad.
Ciudadanos y comunidades, principalmente las más vulnerables que no participan en ejercicios de control social
Incremento en la persecución y amenazas a los líderes sociales y comunitarios, disminuyendo su voluntad de participación en los programas de la Entidad.
Diversidad cultural, étnica, social y territorial que dificulta la caracterización de la población sujeto de atención
Insuficiente oferta laboral para la vinculación de la población en pobreza y pobreza extrema.</t>
    </r>
  </si>
  <si>
    <t>FACTOR EXTERNO: SOCIALES Y CULTURALES
Insuficiente oferta laboral para la vinculación de la población en pobreza y pobreza extrema.</t>
  </si>
  <si>
    <t>Realización de cursos cortos de formación</t>
  </si>
  <si>
    <t>FACTOR INTERNO: PERSONAL
Escasez de recurso humano para adelantar las actividades del Proceso.</t>
  </si>
  <si>
    <t>Registros de entrega de la donación</t>
  </si>
  <si>
    <t>Acompañamiento de Entes de Control y/o Veedurías ciudadanas formalmente constituidas</t>
  </si>
  <si>
    <t>Resultados imprecisos de la investigación del mercado y Análisis del Sector</t>
  </si>
  <si>
    <t>Las áreas técnicas definen de manera deficiente y/o incompleta las condiciones técnicas y/o especificaciones de calidad de los bienes y/o servicios requeridos.</t>
  </si>
  <si>
    <t xml:space="preserve">
Observaciones por parte de los proveedores, interesados y los oferentes
Reprocesos de los trámites
</t>
  </si>
  <si>
    <t xml:space="preserve">FACTOR INTERNO: PERSONAL
Debilidad del capital humano en  la estructuración técnica de la necesidad de los bienes y servicios requeridos  </t>
  </si>
  <si>
    <r>
      <rPr>
        <b/>
        <sz val="10"/>
        <color theme="1"/>
        <rFont val="Arial"/>
        <family val="2"/>
      </rPr>
      <t>PERSONAL:</t>
    </r>
    <r>
      <rPr>
        <sz val="10"/>
        <color theme="1"/>
        <rFont val="Arial"/>
        <family val="2"/>
      </rPr>
      <t xml:space="preserve"> 
Capacidad técnica y multidisciplinaria de los equipos de trabajo.
Experiencia en el desarrollo de programas sociales
Fortalecimiento del capital humano en términos de conocimiento de la estructura de la entidad, capacidades para la supervisión, formación de equipos regionales para la gestión y articulación de la oferta en el territorio.
Escasez de recurso humano, especialmente en las áreas misionales.
Resistencia al cambio.
Fortalecimiento y apropiación de principios y valores éticos establecidos en el Código de Integridad
Conflictos de interés (Intereses particulares de las personas involucradas en los procesos de contratación)</t>
    </r>
  </si>
  <si>
    <t xml:space="preserve">Verificar que la ficha técnica establezca de manera justificada, clara y precisa el bien o servicio a adquirir, con sus condiciones y especificaciones técnicas, de acuerdo con los procedimientos internos y cumpliendo los lineamientos establecidos por Colombia Compra Eficiente </t>
  </si>
  <si>
    <t>El Profesional desigando en la Subdirección de Contratación para el trámite de Investigación de Mercado y Análisis del sector, cada vez que que rádican una solicitud, verifica el contenido de la ficha técnica, en cuanto a su estructura general, con el fin de que las condiciones técnicas y especificaciones de calidad de los bienes y/o servicios planteadas sean acordes y coherentes con la necesidad que se pretende satisfacer, según lo enunciado por la dependencia solicitante. Para lo anterior, se tendrá en cuenta el procedimiento establecido para la elaboración de Investigación de Mercado y Análisis del sector, en especial, la información de contrataciones realizadas por la entidad en vigencias anteriores y/o contrataciones con similar objeto adelantadas por otras entidades. Las observaciones, ajustes y/o aclaraciones solicitidas por dicho profesional, a partir de su revisión o de las inquietudes realizadas por los proveedores durante la etapa de sondeo del mercado, deben ser subsanadas de manera precisa y completa por el área solicitante. Como evidencia de lo anterior, se conservan los correos electronicos, memorandos y listas de asistencias de las mesas de trabajo realizadas. En caso de no realizarse la subasanación de manera adecuada y/u oportuna, la solicitud es devuelta al área técnica respectiva mediante memorando.</t>
  </si>
  <si>
    <t>El profesional designado  para el trámite de investigación de mercado y Análisis del sector
Coordinador/a GIT
Subdirector/a de contratación</t>
  </si>
  <si>
    <t>Inobservancia de la normatividad vigente en materia contractual</t>
  </si>
  <si>
    <t>La  contratación de bienes o servicios se adelanta sin el cumplimiento de algún requisito establecido en la normatividad vigente y el manual de contratación.</t>
  </si>
  <si>
    <t>Desconocimiento de la normatividad vigente por parte del área requirente al momento de la elaboración de los estudios previos.</t>
  </si>
  <si>
    <t>FACTOR INTERNO: PERSONAL
Desconocimiento del capital humano de la normatividad vigente, manual de contratación, procedimientos.</t>
  </si>
  <si>
    <r>
      <rPr>
        <b/>
        <sz val="10"/>
        <color theme="1"/>
        <rFont val="Arial"/>
        <family val="2"/>
      </rPr>
      <t>PERSONAL:</t>
    </r>
    <r>
      <rPr>
        <sz val="10"/>
        <color theme="1"/>
        <rFont val="Arial"/>
        <family val="2"/>
      </rPr>
      <t xml:space="preserve"> 
Debilidad del capital humano en  la estructuración técnica de la necesidad de los bienes y servicios requeridos
Desconocimiento del capital humano de la normatividad vigente, manual de contratación, procedimientos.
Falta de oportunidad,  gestión y seguimiento por parte del supervisor en la presentación de la solicitud de liquidación y sus soportes. 
Conflictos de interés (Intereses particulares de las personas involucradas en los procesos de contratación)</t>
    </r>
  </si>
  <si>
    <t>Procesos judiciales y disciplinarios</t>
  </si>
  <si>
    <t>Control de legalidad a los documentos precontractuales, lo cual garantiza cumplimiento de la normatividad vigente y el manual de contratación</t>
  </si>
  <si>
    <t xml:space="preserve">El abogado designado para el proceso de contratación, verifica que los documentos precontractuales cumplan con la normativiad vigente, el manual de contratación y los procedimientos;  cuando aplique verifica con la lista chequeo y con las Tablas de Retención Documental vigentes. 
En el evento de encontrar inconsitencias en la documentación presentada se procede por medio de correo electronico a la solicitud de subanación. Como evidencia se conservan las listas de chequeo, los correos electronicos y el listado de contratos y /o convenios suscritos en la vigencia. 
En cuanto a la revisión y Vo. Bo. de la contratación  se evidencia en los flujos de aprobación en el SECOP  </t>
  </si>
  <si>
    <t>El profesional  designado por la Subdirección de Contratación
Coordinador/a GIT
Subdirector/a de contratación</t>
  </si>
  <si>
    <t>Cada vez que se radique una solicitud de contratación</t>
  </si>
  <si>
    <t>Lista de chequeo.
Correos electrónicos y/o Memorandos de solicitud de subsanación.
Listado de contratos y /o convenios suscritos en la vigencia.
Link publicación SECOP</t>
  </si>
  <si>
    <t xml:space="preserve">Vencimiento de los términos legales para liquidar el contrato o convenio </t>
  </si>
  <si>
    <t>Perdida de competencia para la liquidación de contrato o convenio.</t>
  </si>
  <si>
    <t xml:space="preserve">El supervisor no presenta oportunamente los documentos soportes necesarios para la adelantar la liquidación del convenio o contrato.
No firma del acta de liquidación por parte del contratista asociado, dentro del plazo previsto </t>
  </si>
  <si>
    <t xml:space="preserve">Imposibilidad de recurperar los saldos no ejecutasdos y sus rendimientos  
Caducidad del medio de control  de controversias contractuales 
Investigaciones disciplinarias y fiscales
</t>
  </si>
  <si>
    <t xml:space="preserve">FACTOR INTERNO: PERSONAL
Falta de oportunidad,  gestión y seguimiento por parte del supervisor en la presentación de la solicitud de liquidación y sus soportes. </t>
  </si>
  <si>
    <t xml:space="preserve">Seguimiento a los términos para la liquidación de contratos y convenios.
Revisión y verificación de  los documentos entregados para efectos de la liquidación </t>
  </si>
  <si>
    <t>El funcionario o colaborador designado por la Subdirección de Contratación para liquidar el contrato  o convenio  realiza una revisión del expediente aportado por el supervisor; verifica que cuente con toda la documentación necesaria para su liquidación, revisa que la información contenida sea clara, veraz, precisa, exacta y oportuna;  en el caso de no contar con los soportes suficientes o se presenten inconsistencias, se requiere al supervisor para que remita  los documentos faltantes, los aclare, complemente o adicione; en caso de no ser atendida  la solicitud  se devuelve el expediente sin trámite. Como evidencia se conservan los memorandos y correos electrónicos de subsanación o devolución, y listado de actas de liquidación suscritas.
Requerimientos a los supervisores de convenios y contratos para que radiquen la documentación necesaria y alertando sobre vencimiento de términos para la liquidación</t>
  </si>
  <si>
    <t>El profesional  designado para liquidar el contrato
Coordinador/a GIT
Subdirector/a de contratación</t>
  </si>
  <si>
    <t>Correo electrónico,
Memorando de Devolución (Solicitudes de Liquidación).
Listado de actas de liquidación suscritas
Actas de mesa de trabajo.
Memorandos de requerimientos a supervisores</t>
  </si>
  <si>
    <t>Cada vez que se radica una solicitud de liquidación 
Trimestral alertas a supervisores</t>
  </si>
  <si>
    <t xml:space="preserve">Procesos de contratación favoreciendo un tercero en contra del prinicipio de igualdad y transparencia </t>
  </si>
  <si>
    <t>Divulgación de información catalogada como reservada o privilegiada en un proceso de contratación antes de su públicación, en beneficio propio o de un tercero</t>
  </si>
  <si>
    <t>Sanciones disciplinarias, fiscales o penales.</t>
  </si>
  <si>
    <t>FACTOR INTERNO: PERSONAL
Conflictos de interés</t>
  </si>
  <si>
    <t xml:space="preserve">Establecer medidas que permitan garantizar la confidencialidad y transparencia de la información </t>
  </si>
  <si>
    <t>Funcionarios y contratistas de la  Sundirección de Contratación
Coordinador del GIT Precontractual</t>
  </si>
  <si>
    <t>Cada vez que se radique una solicitud
Firma única de acuerdo de confidencialidad</t>
  </si>
  <si>
    <t xml:space="preserve">Publicidad de los procesos de contratación en la Plataforma dispuesta por Colombia  Compra eficiente
Formatos firmados de acuerdo de confidencialidad </t>
  </si>
  <si>
    <t xml:space="preserve">Lineamientos para la incorporación y la transversalización del enfoque diferencial en Prosperidad Social con baja apropiación. </t>
  </si>
  <si>
    <t xml:space="preserve">Las dependencias de la Entidad tienen baja apropiación de los lineamientos para la incorporación y la transversalización del enfoque diferencial en los programas misionales de Prosperidad Social. </t>
  </si>
  <si>
    <t>Estrategias de sensibilización y promoción para la apropiación de los lineamientos para la incorporación y la transversalización del enfoque diferencial en Prosperidad Social, insuficientes.</t>
  </si>
  <si>
    <t>Escaso acompañamiento y asesoría técnica para la implementación y transversalización del enfoque diferencial en los procesos de la Entidad.</t>
  </si>
  <si>
    <t xml:space="preserve">Lineamientos e instrumentos metodológicos para la aplicación y apropiación del enfoque diferencial en Prosperidad Social, en construcción. </t>
  </si>
  <si>
    <t>FACTOR INTERNO: ESTRATÉGICOS: 
Rediseño organizacional y de programas misionales.</t>
  </si>
  <si>
    <t xml:space="preserve">Reprocesos en la gestión institucional para la atención de los sujetos de especial protección constitucional.
Falta de respuestas diferenciadas </t>
  </si>
  <si>
    <t>Articulación de estrategias para la sensibilización y promoción del enfoque diferencial.</t>
  </si>
  <si>
    <t>Acompañamiento y asesoría técnica a los programas y proyectos para la inclusión del enfoque diferencial.</t>
  </si>
  <si>
    <t xml:space="preserve">Diseño, revisión, ajuste de lineamientos e instrumentos metodológicos. </t>
  </si>
  <si>
    <t>El (la) coordinador (a) del GIT de Enfoque Diferencial y el equipo del GIT de Enfoque Diferencial designado, articulan, coordinan y promueven con la Oficina Asesora de Comunicaciones y la Subdirección de Talento Humano la generación de estrategias de difusión, sensibilización y promoción del enfoque diferencial en Prosperidad Social. En caso de no presentarse la disposición por una de las partes, se procederá a enviar comunicación interna formal al área competente. Como evidencia se cuenta con comunicaciones internas.</t>
  </si>
  <si>
    <t>El (la) coordinador (a) del GIT de Enfoque Diferencial y el equipo del GIT de Enfoque Diferencial designado diseñan un cronograma operativo para la implementación de la resolución 1796 de 2018 y los ejercicios de acompañamiento y asesoría técnica a los programas y proyectos sobre la incorporación e implementación del enfoque diferencial: se solicita documentación técnica que desarrolle el programa y proyecto, se revisa, se emiten comentarios, y si es el caso, se establece mesa de trabajo para concertación del mismo. En caso de no presentarse la disposición por parte de las dependencias, se procederá a enviar comunicación interna formal al área competente. Como evidencia se cuenta cronograma operativo, comunicaciones.</t>
  </si>
  <si>
    <t>El (la) coordinador (a) del GIT de Enfoque Diferencial y el equipo del GIT de Enfoque Diferencial designado diseñan, revisan y ajustan lineamientos e instrumentos metodológicos para la implementación  y apropiación del enfoque diferencial en Prosperidad Social. Como evidencia se cuenta documentos, comunicaciones.</t>
  </si>
  <si>
    <t xml:space="preserve">Coordinador GIT Enfoque Diferencial
y Equipo Enfoque Diferencial designado. </t>
  </si>
  <si>
    <t>Según priorización del cronograma operativo para la implementación de la resolución 1796 de 2018.</t>
  </si>
  <si>
    <t>Cada vez que se requiera.</t>
  </si>
  <si>
    <t>Comunicaciones internas.</t>
  </si>
  <si>
    <t>Cronograma operativo, comunicaciones.</t>
  </si>
  <si>
    <t>Documentos  y comunicaciones.</t>
  </si>
  <si>
    <t>Nueva versión de la Guía incorporando los ajustes</t>
  </si>
  <si>
    <t>Coordinadora GIT Formulación y Evaluación</t>
  </si>
  <si>
    <t>Posibilidad de ejecución parcial de la agenda de evaluaciones</t>
  </si>
  <si>
    <t>NO HAY CONTROL</t>
  </si>
  <si>
    <t>Posibilidad de diseñar una evaluación no pertinente frente a las necesidades de los programas de la entidad</t>
  </si>
  <si>
    <t>Algunos participantes de los equipos encargados de realizar el diseño de las evaluaciones no tienen los conocimientos suficientes para diseñar evaluaciones de calidad</t>
  </si>
  <si>
    <t>Algunos procesos de evaluación se realizan sobre el tiempo, sin planificación previa por demandas del contexto institucional.</t>
  </si>
  <si>
    <t>Acompañamiento al área misional para el diseño de las evaluaciones</t>
  </si>
  <si>
    <t>Agenda de evaluaciones</t>
  </si>
  <si>
    <t xml:space="preserve">En cumplimiento de los lineamientos de la Guía para la Evaluación de programas, proyectos y pilotos, el profesional del GIT Formulación y Evaluación asignado para acompañar el diseño de la evaluación desarrolla las siguientes actividades: conformacion de Comité de diseño de la evaluación, estructuración del plan de trabajo. Posteriomente, se verifica la cadena de valor del programa o piloto a ser evaluado, para asegurar su consistencia con la operación real de los mismos, a través de sesiones de trabajo donde se generan los documentos preliminares y documento final de la cadena de valor del programa. En caso que la cadena de valor no corresponda con la operación del programa, se realizará una reunión adicional donde se revisarán y definirán los ajustes a realizar a cada uno de los eslabones de la cadena de valor. Como evidencia se conserva las respectivas listas de asistencia a las sesiones de trabajo y los documentos preliminares y documento final de la cadena de valor del programa. Posteriomente, se mapean los cuellos botella en la cadena de valor definida y se formulan las preguntas orientadoras que se correspondan con esos cuellos de botella. Para las preguntas orientadoras se perfila la matriz de consistencia de la evaluación.
</t>
  </si>
  <si>
    <t>Profesional del GIT de Formulación y Evaluación, asignado para acompañar la construcción de la cadena de valor
Profesionales del área misional de la Entidad</t>
  </si>
  <si>
    <t>1. Lista de asistencia 
2. Documentos preliminares y documento final de la cadena de valor con cuellos de botella identificados.
3. Matriz de consistencia de la evaluación diligenciada.
4. Documento de balance metodológico de diseño de la evaluación</t>
  </si>
  <si>
    <t>Adelantar procesos de formación en temas de evaluación para las áreas misionales.</t>
  </si>
  <si>
    <t xml:space="preserve">31/12/2021
</t>
  </si>
  <si>
    <t>Coordinador GIT Formulacion y Evaluación</t>
  </si>
  <si>
    <t>Posibilidad de que las recomendaciones formuladas no tengan impacto o no sean viables para implementar acciones de mejora en los programas</t>
  </si>
  <si>
    <t>Los términos de contratación no exigen en sus productos recomendaciones de calidad en cuanto a viabilidad e impacto para mejorar los programas</t>
  </si>
  <si>
    <t>Terminos de contratación que exigen recomendaciones de calidad</t>
  </si>
  <si>
    <t>Revisión y ajuste de la guía de la fase de evaluación de pilotos, proyectos y programas de la Entidad para precisar la valoración de las recomendaciones durante la fase de implementación de las evaluaciones</t>
  </si>
  <si>
    <t>Guía de la fase de evaluación de pilotos, proyectos y programas ajustada</t>
  </si>
  <si>
    <t>Posibilidad de que algunas de las recomendaciones de la evaluación, no se implementan adecuadamente</t>
  </si>
  <si>
    <t>Dificultad en el fortalecimiento de la acciones publicas en el marco dela superación de la pobreza.
Programas  con bajos parámetros de calidad, que posibilitan aumento de las inconformidades y requerimientos  presentados por los grupos de valor.</t>
  </si>
  <si>
    <t>Desarrollo incompleto de la guía operativa para la implementación de la Estrategia de Atención Integral a Comunidades Étnicas -EACE-</t>
  </si>
  <si>
    <t>Los instrumentos y metodologías para la implementación de la Estrategia de Atención Integral a Comunidades Étnicas -EACE-no se construyen en los tiempos establecidos con el concurso de las áreas involucradas.</t>
  </si>
  <si>
    <t xml:space="preserve">No se desarrollan los procesos de articulación necesarios para la construcción de instrumentos y metodologías. </t>
  </si>
  <si>
    <t xml:space="preserve">FACTOR INTERNO: ESTRATÉGICOS: 
Liderazgo, trabajo en equipo. 	</t>
  </si>
  <si>
    <t>No se realizan los ajustes en la operación dirigida a comunidades étnicas. 
Retraso en la implementación de los lineamientos de la Estrategia de Atención Integral a comunidades étnicas.</t>
  </si>
  <si>
    <t>Construir documentación técnica y operativa para  la Estrategia de Atención Integral a Comunidades Étnicas -EACE-</t>
  </si>
  <si>
    <t>El  coordinador del GIT de Enfoque Diferencial y el equipo del GIT de Enfoque Diferencial, construyen el plan de trabajo con las áreas misionales y coordinan las actividades para el desarrollo de los instrumentos y metodologías de la guía operativa de la Estrategia de Atención Integral a Comunidades Étnicas -EACE-. En caso de no presentarse la disposición por parte de las áreas misionales, se procederá a enviar comunicación interna formal al área competente. Como evidencia se cuenta con actas, correos electrónicos, documentos en versiones intermedias y finales.</t>
  </si>
  <si>
    <t>Coordinador y equipo del GIT de Enfoque Diferencial</t>
  </si>
  <si>
    <t xml:space="preserve">Prevenir </t>
  </si>
  <si>
    <t>Actas, correos electrónicos, documentos en versiones intermedias y finales</t>
  </si>
  <si>
    <r>
      <rPr>
        <b/>
        <sz val="10"/>
        <color theme="1"/>
        <rFont val="Arial"/>
        <family val="2"/>
      </rPr>
      <t>ESTRATÉGICOS:</t>
    </r>
    <r>
      <rPr>
        <sz val="10"/>
        <color theme="1"/>
        <rFont val="Arial"/>
        <family val="2"/>
      </rPr>
      <t xml:space="preserve"> 
Planeación estratégica sectorial e institucional 2018-2022
Rediseño organizacional y de programas misionales.
Transferencia de nuevos programas a la Entidad para la atención de la Emergencia Sanitaria
Articulación de acciones interinstitucionales e intersectoriales para la implementación de la Ruta de Superación de la Pobreza
Población sujeto de atención heterogénea y en condición de pobreza y pobreza extrema
Liderazgo y trabajo en equipo</t>
    </r>
  </si>
  <si>
    <t>Presentación de informes y entrega de documentos de análisis en materia de Política de Víctimas inoportuna</t>
  </si>
  <si>
    <t>El GIT de Enfoque Diferencial no presenta de forma oportuna y pertinente la información solicitada por los órganos de control, Congreso de la República, Corte Constitucional y entidades del Sistema Nacional de Atención y Reparación integral a las Víctimas -SANRIV-</t>
  </si>
  <si>
    <t>Inadecuada planeación en cuanto a tiempos de solicitud de información, tiempos de entrega e identificación del área competente.</t>
  </si>
  <si>
    <t>INTERNO: COMUNICACIÓN INTERNA Limitación en la entrega de información entre las dependencias.</t>
  </si>
  <si>
    <t>Incumplimiento de las obligaciones de la Entidad.
Apertura de investigaciones disciplinarias.</t>
  </si>
  <si>
    <t>Verificación y solicitud de la información a las áreas misionales y de apoyo de la Entidad</t>
  </si>
  <si>
    <t xml:space="preserve">El coordinador del GIT de Enfoque Diferencial y el equipo del GIT de Enfoque Diferencial designado, cada vez que se allega una solicitud de informe al grupo revisa los documentos, establece,  coordina y envía la solicitud a las áreas competentes para garantizar la respuesta oportuna y pertinente.
En caso de no presentarse oportunamente el informe, se incurre en un incumplimiento de la normatividad vigente y se aplicarán sanciones legales.  Como evidencia se cuenta con intercambio de correos electrónicos, memorandos, actas de reunión y documentos de seguimiento. </t>
  </si>
  <si>
    <t xml:space="preserve">Coordinador GIT. Enfoque Diferencial y GIT de Enfoque Diferencial
</t>
  </si>
  <si>
    <t>A solicitud</t>
  </si>
  <si>
    <t>Seguimiento a las solicitudes enviadas a las diferentes áreas misionales y de apoyo.</t>
  </si>
  <si>
    <t>Subdirector de Programas y Proyectos</t>
  </si>
  <si>
    <t xml:space="preserve">Intercambio de correos electrónicos, memorandos, actas de reunión, presentaciones y documentos de seguimiento. </t>
  </si>
  <si>
    <t>Formulación del Plan de Acción Institucional de Víctimas inadecuada</t>
  </si>
  <si>
    <t>El GIT de Enfoque Diferencial  no sigue los lineamientos suministrados por la Unidad para la Atención y la Reparación Integral a las Víctimas y ajustados a la misionalidad de la Entidad, en la elaboración del Plan Institucional de Víctimas</t>
  </si>
  <si>
    <t>Inadecuada identificación de los ejes temáticos en los lineamientos del Plan de Acción Institucional de Víctimas con base en la misionalidad de la Entidad</t>
  </si>
  <si>
    <t>Incumplimiento de las acciones solicitadas por la Unidad para la Atención y la Reparación Integral a las Víctimas.
Baja calificación en el proceso de certificación de la contribución al goce efectivo de derechos.</t>
  </si>
  <si>
    <t>Seguimiento y acompañamiento técnico a las áreas misionales y de apoyo para la correcta formulación del Plan Institucional de Víctimas</t>
  </si>
  <si>
    <t xml:space="preserve">El  coordinador del GIT de Enfoque Diferencial y el equipo del GIT de Enfoque Diferencial designado, revisa los lineamientos de la Unidad para las Víctimas, establece y coordina con los enlaces de las áreas misionales y de apoyo las acciones a incluir en el instrumento de acuerdo con la competencia de la Entidad.
De no presentarse la realización de dicho Plan acorde con los lineamientos se procederá en lo estipulado en la Ley 1448 de 2011. Como evidencia se cuenta con intercambio de correos electrónicos, memorandos, actas de reunión y documentos de seguimiento. </t>
  </si>
  <si>
    <t>Anual, cada vez que se debe formular  el Plan de Acción Institucional de Víctimas</t>
  </si>
  <si>
    <t>Subdirección de Programas y Proyectos - GIT Enfoque Diferencial</t>
  </si>
  <si>
    <t>Pérdida de credibilidad y confianza en la OCI.
Sanciones</t>
  </si>
  <si>
    <t xml:space="preserve">Verificación de la coherencia del Plan de mejoramiento </t>
  </si>
  <si>
    <t>El Auditor líder, cada vez que se desarrolla una auditoría y si se presentan hallazgos, revisa que el análisis de causas sea coherente con el hallazgo identificado y que las actividades descritas en el plan de mejoramiento formulado por el auditado, se encuentren orientadas a la eliminacion de las causas.  En caso de encontrar incoherencia en la formulación del plan de mejoramiento, se le requiere al auditado la reformulación del mismo. Como evidencia se guardan los planes de mejoramiento verificados y comunicaciones enviadas</t>
  </si>
  <si>
    <t xml:space="preserve">Alterar las evidencias o el informe de una auditoría, Seguimiento o Informe de Ley  y/o recibir dinero o cualquier otra retribución para beneficio propio o de un tercero.
</t>
  </si>
  <si>
    <t>Consiste en que los auditores para beneficiarse o beneficiar un tercero, alteren las evidencias o el informe de auditoría, Seguimiento e Informe de Ley y/o reciban dinero u otra retribución con el mismo fin.</t>
  </si>
  <si>
    <t>El auditor líder y el encargado de realizar el seguimiento o informe de Ley  realiza reuniones de enlace, con el fin de revisar y determinar hallazgos y observaciones identificados. Si se presentan observaciones, se analizan y se procede a validar los ajustes con base en las evidencias. Posteriormente se remite el infome de Auditoria, seguimiento o Informe de Ley para monitoreo.  Luego se envia para revisión y aprobación del Jefe de la Oficina de Control Interno.
Como evidencia se conservan las actas de reunión de enlace, informes de Auditoria, Seguimiento o Informes de Ley.</t>
  </si>
  <si>
    <t xml:space="preserve">Jefe Oficina de Control Interno
Auditor Líder y Equipo Auditor
Auditor encargado de realizar el seguimiento o Informe de Ley  </t>
  </si>
  <si>
    <t xml:space="preserve">Revisión y monitoreo de Informes </t>
  </si>
  <si>
    <t xml:space="preserve">Actas de reunión de enlace y de avance con el auditado,
Informes de auditoría, Seguimiento e Informes de Ley. </t>
  </si>
  <si>
    <t>1. Solicitar a los auditados la evaluación de la auditoría y del equipo auditor. 
2. Realizar el análisis de los resultados de las evaluaciones de cada auditor y tomar las acciones pertinentes
3. Monitoreo de los Proyectos de Informe de Auditoria, Seguimiento o Informe de Ley</t>
  </si>
  <si>
    <t xml:space="preserve">1.Jefe de la OCI 
2. Encargado del monitoreo </t>
  </si>
  <si>
    <t xml:space="preserve">1. Evaluaciones de los auditores.
2. Cuadro consolidado de evaluación de los auditores
3. Seguimientos
4. Informes de Ley </t>
  </si>
  <si>
    <t>1. Al finalizar cada auditoría
2. Anual
3. Cada que se ejecute la actividad</t>
  </si>
  <si>
    <t>asignado</t>
  </si>
  <si>
    <t>adecuado</t>
  </si>
  <si>
    <t>oportuna</t>
  </si>
  <si>
    <t>confiable</t>
  </si>
  <si>
    <t>se investigan y resuelven oportunamente</t>
  </si>
  <si>
    <t>completa</t>
  </si>
  <si>
    <t xml:space="preserve">Alteración de documentos producidos por la Oficina de Control Interno  </t>
  </si>
  <si>
    <t xml:space="preserve">Suplantación total o parcial  de los documentos producidos por la Oficina de Control Interno </t>
  </si>
  <si>
    <t>prevenir</t>
  </si>
  <si>
    <t>No reportar al Sistema de Alertas del Control Interno, hechos u operaciones, actos, contratos, programas, proyectos o procesos en ejecución que evidencie un riesgo de afectación o pérdida de los recursos públicos o de bienes o intereses patrimoniales de naturaleza Pública</t>
  </si>
  <si>
    <t xml:space="preserve">Reporte al Sistema de Alertas de Control Inerno 
Comunicaciones Electrónicas </t>
  </si>
  <si>
    <r>
      <rPr>
        <b/>
        <sz val="10"/>
        <rFont val="Arial"/>
        <family val="2"/>
      </rPr>
      <t>ESTRATÉGICOS:</t>
    </r>
    <r>
      <rPr>
        <sz val="10"/>
        <rFont val="Arial"/>
        <family val="2"/>
      </rPr>
      <t xml:space="preserve"> 
Planeación estratégica sectorial e institucional 2018-2022
Rediseño organizacional y de programas misionales.
Transferencia de nuevos programas a la Entidad para la atención de la Emergencia Sanitaria
Articulación de acciones interinstitucionales e intersectoriales para la implementación de la Ruta de Superación de la Pobreza
Población sujeto de atención heterogénea y en condición de pobreza y pobreza extrema
Ejecución de los programas misionales sujeta a las actuaciones de contratistas / operadores / socios / aliados estratégicos</t>
    </r>
  </si>
  <si>
    <t>FACTOR INTERNO: ESTRATÉGICOS
Ejecución de los programas misionales sujeta a las actuaciones de contratistas / operadores / socios / aliados estratégicos</t>
  </si>
  <si>
    <t>Seguimiento a Entes Territoriales</t>
  </si>
  <si>
    <t>FACTOR INTERNO: TECNOLOGÍA
Diversidad de sistemas de información que no se articulan entre si.</t>
  </si>
  <si>
    <t>SGMO</t>
  </si>
  <si>
    <t>Mesa Técnica</t>
  </si>
  <si>
    <t>Parámetros y criterios de la convocatoria</t>
  </si>
  <si>
    <t xml:space="preserve">Informe de supervisión </t>
  </si>
  <si>
    <t>FACTOR EXTERNO: LEGALES Y REGLAMENTARIOS
Cambios en la Normatividad externa, que tenga incidencia directa en la gestión de la Entidad</t>
  </si>
  <si>
    <t>Realizar filtros técnicos, sociales y legales, previos a las mesas técnicas, para garantizar el cumplimiento de los requisitos de los proyectos.</t>
  </si>
  <si>
    <t>Fichas de revisión.</t>
  </si>
  <si>
    <t>Manuales y/o circulares</t>
  </si>
  <si>
    <t>Publicación en al pagina web de  Manuales y/o circulares relacionados  a la convocatoria que se este desarrollando.</t>
  </si>
  <si>
    <t>Revisión mensual del informe de interventoría</t>
  </si>
  <si>
    <t>Supervisión del contrato de interventoría</t>
  </si>
  <si>
    <t>FACTORES POLÍTICOS: 
Asignación de compromisos del Gobierno que exceden las competencias y los recursos de la Entidad.</t>
  </si>
  <si>
    <t>El Coordinador del GIT Formulación y Evaluación anualmente, coordina y acuerda con las áreas misionales la agenda de evaluaciones con el fin de priorizar los programas a evaluar y solicitar su financiación al Departamento Nacional de Planeación. En caso de no contar con la financiación del DNP, se revisa internamente la posibilidad de financiación con recursos del respectivo programa. Como evidencia se cuenta con la Agenda de evaluaciones y comunicaciones.</t>
  </si>
  <si>
    <t>Agenda de evaluaciones y comunicaciones</t>
  </si>
  <si>
    <r>
      <rPr>
        <b/>
        <sz val="10"/>
        <color theme="1"/>
        <rFont val="Arial"/>
        <family val="2"/>
      </rPr>
      <t>ESTRATÉGICOS:</t>
    </r>
    <r>
      <rPr>
        <sz val="10"/>
        <color theme="1"/>
        <rFont val="Arial"/>
        <family val="2"/>
      </rPr>
      <t xml:space="preserve"> 
Planeación estratégica sectorial e institucional 2018-2022
Rediseño organizacional y de programas misionales.
Transferencia de nuevos programas a la Entidad para la atención de la Emergencia Sanitaria
Articulación de acciones interinstitucionales e intersectoriales para la implementación de la Ruta de Superación de la Pobreza
Población sujeto de atención heterogénea y en condición de pobreza y pobreza extrema
Recomendaciones de evaluaciones y estudios de los programas viables, pertinentes y de impacto
</t>
    </r>
  </si>
  <si>
    <r>
      <rPr>
        <b/>
        <sz val="10"/>
        <color theme="1"/>
        <rFont val="Arial"/>
        <family val="2"/>
      </rPr>
      <t>ESTRATÉGICOS:</t>
    </r>
    <r>
      <rPr>
        <sz val="10"/>
        <color theme="1"/>
        <rFont val="Arial"/>
        <family val="2"/>
      </rPr>
      <t xml:space="preserve"> 
Planeación estratégica sectorial e institucional 2018-2022
Rediseño organizacional y de programas misionales.
Nuevo modelo de operación por procesos
Transferencia de nuevos programas a la Entidad para la atención de la Emergencia Sanitaria
Articulación de acciones interinstitucionales e intersectoriales para la implementación de la Ruta de Superación de la Pobreza
Población sujeto de atención heterogénea y en condición de pobreza y pobreza extrema
Incumplimiento de las directrices para el manejo y reporte de la información
Ejecución de los programas misionales sujeta a las actuaciones de contratistas / operadores / socios / aliados estratégicos
Recomendaciones de evaluaciones y estudios de los programas viables, pertinentes y de impacto</t>
    </r>
  </si>
  <si>
    <t>FACTOR INTERNO: ESTRATÉGICOS Recomendaciones de evaluaciones y estudios de los programas viables, pertinentes y de impacto</t>
  </si>
  <si>
    <t>Coordinador GIT Formulacion y Evaluación o el supervisor designado, verifica que las recomendaciones del estudio o la evaluación sean viables, pertinentes y de impacto en el mejoramiento del programa. En caso de encontrar inconsistencias se devuelve para los respectivos ajustes. Como evidencia se encuentran las Actas de Comité, informes de supervisión y comunicaciones.</t>
  </si>
  <si>
    <t>Actas de Comité, informes de supervisión y comunicaciones.</t>
  </si>
  <si>
    <t>Cada vez que se realiza un estudio o evaluación</t>
  </si>
  <si>
    <t>Las herramientas de seguimiento a las recomendaciones no permiten la retroalimentación a la misional.</t>
  </si>
  <si>
    <t>COMUNICACIÓN INTERNA: 
Limitación en la entrega de información entre las dependencias.</t>
  </si>
  <si>
    <t>El profesional del GIT formulación y Evaluación asignado para realizar el seguimiento a la implementación de recomendaciones del programa o piloto evaluado,  una vez se ha surtido la socializacion de la Evaluacion de tal forma que se socialicen los resultados, realiza reunión con el GIT misional para la construccion del plan de implementación de recomendaciones el cual calificará cada una de ellas, según criterios de viabilidad e impacto con el fin de identificar aquellas que no se implementarán y la justificación, asi como las recomendaciones que seran acogidas, las actividades a desarrollar, las evidencias, los actores responsables y el tiempo de implementación.  A partir de la matriz construida, se realizán seguimientos trimestrales (maximo 4) a los compromisos adquiridos para revisar el estado de avance de cumplimiento. En caso de no cumplir con las actividades establecidas en el plan de implementacion de recomendaciones en el lapso de un año, se realiza un seguimiento adicional con una posterioridad de 6 meses. Como evidencia se conserva la respectiva lista de asistencia de la socialización de la evaluación, la Matriz Plan de Implementación recomendaciones y el informe de Seguimiento Plan de Recomendaciones.</t>
  </si>
  <si>
    <t>Lista de asistencia de la socialización de la evaluación, la Matriz Plan de Implementación recomendaciones y el informe de Seguimiento Plan de Recomendaciones.</t>
  </si>
  <si>
    <t>1. Realizar los ajustes pertinentes a las herramientas de seguimiento de recomendaciones que permita una retroalimentación del profesional de la OAP asignado, señalando su concepto sobre el grado de avance de las actividades, la calidad de las evidencias presentadas y la detección de alertas tempranas.
2. Socializar la documentación actualizada a las áreas misionales de la entidad.</t>
  </si>
  <si>
    <t xml:space="preserve">Ausencia del reporte de hechos u operaciones, actos, contratos, programas, proyectos o procesos en ejecución que evidencie un riesgo de afectación o pérdida de los recursos Públicos o de bienes o intereses patrimoniales de naturaleza Pública en el Sistema de Alertas de Control Interno. </t>
  </si>
  <si>
    <t xml:space="preserve">Inconsistencias en la información a reportar en el Sistema de Alertas del Control Interno </t>
  </si>
  <si>
    <t>Cada vez que se realiza un informe de auditoría, de ley o de seguimiento</t>
  </si>
  <si>
    <t xml:space="preserve">Acceso de personal no autorizado a los documentos producidos por Oficina de Control Interno </t>
  </si>
  <si>
    <t xml:space="preserve"> Verificación de situaciones que ameriten ser reportadas en el Sistema de Alertas de Control Interno </t>
  </si>
  <si>
    <t>El profesional de la OCI asignado para la elaboración del informe, una vez verificado y aprobado por la Jefatura de la Oficina, procede a guardarlo en el repositorio de archivos de la Oficina de Control Interno, acorde a los lineamientos de la Entidad en materia de Gestión Documental. Así mismo, se convierte en archivo PDF, con el fin de realizar la publicación en la Página Web de la Entidad para conocimiento público. 
Como evidencia se encuentran los informes publicados en la pagina Web y soporte en el archivo de la Oficina de Control Interno</t>
  </si>
  <si>
    <t>El profesional de la OCI asignado para la elaboración del informe</t>
  </si>
  <si>
    <t>Cada que se elabora un  informe de Ley, de  auditoría o de seguimiento</t>
  </si>
  <si>
    <t>Documentos publicados en la página Web y soporte en el archivo de la Oficina de Control Interno</t>
  </si>
  <si>
    <t>FACTOR EXTERNO: TECNOLÓGICOS
Baja calidad en la informacion de los beneficiarios de los programas de la Entidad</t>
  </si>
  <si>
    <t>Cumplimiento de criterios de Focalización</t>
  </si>
  <si>
    <t>FACTOR EXTERNO: SOCIALES Y CULTURALES
Ubicación de los beneficiarios de los programas en zonas rurales dispersas.
Problemas de orden público</t>
  </si>
  <si>
    <t>FACTOR EXTERNO: ECONÓMICOS Y FINANCIEROS 
Situación fiscal del país de corto y mediano plazo generada por la crisis sanitaria del Covid-19.
Recortes presupuestales que impactan el cubrimiento y la ejecución de los programas.
Directivas Presidenciales sobre Austeridad del Gasto</t>
  </si>
  <si>
    <t>Seguimiento a contratos para entrega de incentivos</t>
  </si>
  <si>
    <t>Seguimiento Presupuestal</t>
  </si>
  <si>
    <t>FACTOR EXTERNO: SOCIALES Y CULTURALES 
Ubicación de los beneficiarios de los programas en zonas rurales dispersas.
Problemas de orden público
Pérdida de credibilidad de las autoridades étnicas en los procesos que adelante la Entidad
Situaciones de movilizaciones sociales que generen compromisos de atención por parte de la Entidad.</t>
  </si>
  <si>
    <t>Instrumento de seguimiento POA</t>
  </si>
  <si>
    <t>Cómite Operativo para casos extraordinarios</t>
  </si>
  <si>
    <t>Seguimiento a Convenios Interadministrativos suscritos con entidades educativas</t>
  </si>
  <si>
    <t xml:space="preserve">FACTOR EXTERNO: SOCIALES Y CULTURALES 
Ubicación de los beneficiarios de los programas en zonas rurales dispersas.
Problemas de orden público
Apatía de los ciudadanos y comunidades, principalmente las más vulnerables, a realizar ejercicio de Participación Ciudadana
</t>
  </si>
  <si>
    <t>Acciones de detección de presuntos fallecidos</t>
  </si>
  <si>
    <t>FACTOR EXTERNO: COMUNICACIÓN EXTERNA
Reconocimiento de la Entidad en el territorio.
Canales de comunicación que facilitan la información oportuna y de fácil acceso para los ciudadanos</t>
  </si>
  <si>
    <t xml:space="preserve">Estrategias de comunicación
</t>
  </si>
  <si>
    <t>Comités extraordinarios</t>
  </si>
  <si>
    <t>Reuniones de seguimiento</t>
  </si>
  <si>
    <t xml:space="preserve">FACTOR INTERNO: PERSONAL 
Capacidad técnica y multidisciplinaria de los equipos de trabajo.
Fortalecimiento del capital humano en términos de conocimiento de la estructura de la entidad, capacidades para la supervisión, formación de equipos regionales para la gestión y articulación de la oferta en el territorio.
Escasez de recurso humano para adelantar las actividades del Proceso.
</t>
  </si>
  <si>
    <t>Acciones pedagógicas de sensibilización</t>
  </si>
  <si>
    <t>Seguimiento operacional</t>
  </si>
  <si>
    <t>Seguimiento a cargue de información</t>
  </si>
  <si>
    <t>Seguimiento al precargue de información</t>
  </si>
  <si>
    <t>Seguimiento Operacional</t>
  </si>
  <si>
    <t xml:space="preserve">
Se desarrolla proceso de articulación con la Unidad para las Víctimas. Anualmente se realizan ejercicios de acompañamiento y asesoría técnica a las áreas misionales y de apoyo.  
Se realizan reuniones de seguimiento para corroborar los avances y acciones desarrolladas por las áreas misionales y de apoyo.
Entrega de lineamientos y recomendaciones en espacios de articulación nacional de la Alta Dirección para poder socializarlos en el ajuste de la oferta social.
Análisis de la pertinencia de la oferta mediante el uso Malla de Validación.
Revisión y actualización periódica de caracterización, procedimientos, manuales y guías del proceso de Gestión y Articulación de la Oferta</t>
  </si>
  <si>
    <t>Identificación de potenciales participantes para la atención</t>
  </si>
  <si>
    <t>Sensibilización sobre obligaciones y compromisos  de los participantes de los programas de la DIP</t>
  </si>
  <si>
    <t>Incentivos para la participación y asistencia</t>
  </si>
  <si>
    <t>Identificación de momentos de importancia cultural simultáneos con la ruta de operación</t>
  </si>
  <si>
    <t>Focalización territorial</t>
  </si>
  <si>
    <t>Concertación con comunidades</t>
  </si>
  <si>
    <t xml:space="preserve"> Establecimiento de criterios para la participación en los programas y proyectos de la DIP</t>
  </si>
  <si>
    <t>1. El Director de la DIP, cada vez que se realiza la actividad de entrega de incentivos o beneficios, define los criterios de inclusión, priorización, no inclusión y retiro de la población para los programas y proyectos de esta Dirección, que  garantice la atención a la población que cumpla con estos  criterios, lo cual se establece a través de un acto administrativo. En caso que se identifiquen participantes que no cumplan con los criterios y esten vinculados a los programas de la DIP, se realiza el retiro inmediato y se registra la novedad en el formato de novedades del respectivo programa. Como evidencia se cuenta con el acto administrativo. y el formato de novedades.</t>
  </si>
  <si>
    <t xml:space="preserve">Validación de la condición de los participantes </t>
  </si>
  <si>
    <t>Actualización de bases de datos de la población participante</t>
  </si>
  <si>
    <t>El supervisor de los convenios/contratos cada vez que se realiza la actividad de entrega de elementos y/o insumos, verifica la calidad y cantidad de los elementos y/o insumos entregados a los particiantes, a través de los Informes de supervisión y Actas que garanticen el cumplimiento del objeto contractual, acorde con lo establecido en las guías operativas. En caso de encontrar elementos y/o insumos que no cumplan con las especificaciones técnicas establecidas se realizará un acta sobre la visita realizada evidenciando la situacion encontrada y registrando el tratamiento a seguir. Como evidencia se conservan los informes de supervisión  y  las actas.</t>
  </si>
  <si>
    <t>Verificación de entrega de elementos y/o insumos</t>
  </si>
  <si>
    <t>1. Parametrizar el sistema KOKAN con los criterios de inclusión, priorización, no inclusión y retiro, de acuerdo con el acto administativo que los establezca.
2. Validar el cumplimiento de condición de los participantes para ser vinculados a los programas DIP, teniendo en cuenta la actualizacion de la información realizada por el GIT de Gestión de la Información de la OAP.</t>
  </si>
  <si>
    <t>FACTOR INTERNO: PERSONAL
Desconocimiento del personal de las responsabilidades sobre los inventarios a cargo</t>
  </si>
  <si>
    <t>FACTOR INTERNO: PERSONAL
Fortalecimiento del capital humano en términos de desarrollo de capacidades para la supervisión y estructuración de procesos contractuales</t>
  </si>
  <si>
    <t>FACTOR INTERNO: PERSONAL
Fortalecimiento en los conocimientos en materia de organización documental</t>
  </si>
  <si>
    <t>FACTOR INTERNO: PERSONAL
Falta de apropiación frente al manejo de la documentación de la Entidad</t>
  </si>
  <si>
    <t xml:space="preserve">Intercambio de correos electrónicos, memorandos, actas de reunión, enviados a los enlaces y jefes de oficina competentes, presentaciones y documentos de seguimiento. </t>
  </si>
  <si>
    <t>FACTOR INTERNO: PERSONAL
Fortalecimiento del capital humano en términos de actualización en metodologías para el ejercicio de auditoría, informe de ley o seguimiento</t>
  </si>
  <si>
    <t xml:space="preserve">La Jefe de Control Interno, cada vez que se realiza un informe de auditoría, de ley o de seguimiento, verifica con el Auditor si se presentaron situaciones que ameriten ser reportadas en el Sistema de Alertas del Control Interno, con el fin de garantizar su inclusión en el informe y el respectivo reporte. En caso de no presentarse, se continua con el debido proceso, de lo contrario se realiza el registro por parte del Jefe de la Oficina de Control Interno en el Sistema.
Como evidencia se conserva copia del reporte y comunicaciones electrónicas </t>
  </si>
  <si>
    <t xml:space="preserve">Jefe OCI
Auditores 
</t>
  </si>
  <si>
    <t xml:space="preserve">Aseguramiento de  documentos  </t>
  </si>
  <si>
    <t>1. trimestralmente se revisará la permisologia asignada al sitio de laOficina de Control Interno en la plataforma de Share Point 
2. Realizar pruebas de vulnerabilidad al sitio con usuarios aleatorios semestralmente</t>
  </si>
  <si>
    <t xml:space="preserve">Encargados de la gestión de tecnologia,  Gobierno Digital y Seguridad Digital </t>
  </si>
  <si>
    <t xml:space="preserve">1. informe que contenga la captura de pantallas como evidencia de los permisos asignados y vigentes, como tambien la evidencia de acceso generado.  </t>
  </si>
  <si>
    <t xml:space="preserve">1. Creación del sitio de la Oficina de Control Interno en la plataforma de Share Point con los permisos solamente a los funcionarios de la Oficina para cargar las evidencias correspondientes a la documentación producida.
 2.Aplicar restricciones de acceso al personal externo a la OCI al repositorio de documentos
3. Realizar un backup de los documentos de la OCI
</t>
  </si>
  <si>
    <t>Formatos y actas de asistencia y documentos técnicos con las recomendaciones del lineamiento de oferta.  GIT de Enfoque Diferencial, Subdirección de Programas y Proyectos.</t>
  </si>
  <si>
    <t>Formatos y actas de asistencia y documentos técnicos con las recomendaciones del lineamiento de oferta.  GIT de Enfoque Diferencial, Subdirección de Programas y Proyectos
correos de solicitud de información, Informes y documentos de análisis enviados, Comunicación oficial. GIT de Enfoque Diferencial, Subdirección de Programas y Proyectos</t>
  </si>
  <si>
    <t xml:space="preserve">Coordinador del GIT de Proyectos de  TI </t>
  </si>
  <si>
    <t xml:space="preserve">El Coordinador del GIT de proyectos de TI, cada vez que se requiera, solicita mediante correo electrónico, la información a los Profesionales de las diferentes áreas misionales o estratégicas encargadas de entregar insumos que forman parte de los componentes de EQUIDAD DIGITAL. Se conservan como evidencias:  correos electrónicos, citación a reuniones y grabaciones de reuniones virtuales. </t>
  </si>
  <si>
    <t>Cada vez que se requiera según el componente de Equidad Digital</t>
  </si>
  <si>
    <t>Correos electrónicos, citación a reuniones y grabaciones de reuniones virtuales.</t>
  </si>
  <si>
    <t>Solicitud según el Componente de Equidad Digital</t>
  </si>
  <si>
    <r>
      <t xml:space="preserve">TECNOLOGÍA: 
</t>
    </r>
    <r>
      <rPr>
        <sz val="10"/>
        <color theme="1"/>
        <rFont val="Arial"/>
        <family val="2"/>
      </rPr>
      <t>Aparición de nuevos escenarios de amenazas en el entorno digital
Falta de actualización y mantenimiento de las aplicaciones</t>
    </r>
    <r>
      <rPr>
        <b/>
        <sz val="10"/>
        <color theme="1"/>
        <rFont val="Arial"/>
        <family val="2"/>
      </rPr>
      <t xml:space="preserve">
</t>
    </r>
    <r>
      <rPr>
        <sz val="10"/>
        <color theme="1"/>
        <rFont val="Arial"/>
        <family val="2"/>
      </rPr>
      <t>Implementación de directrices en materia de equidad digital.</t>
    </r>
  </si>
  <si>
    <t>FACTOR INTERNO: TECNOLOGÍA
Implementación de directrices en materia de equidad digital.</t>
  </si>
  <si>
    <t>El Jefe de la OTI, semanalmente realiza reunión de seguimiento con los coordinadores de los GIT para verificar el cumplimiento de los planes de trabajo para el cumplimiento del PETI. En caso de encontrar retrasos o inconvenientes para la ejecución de las actividades, se toman decisiones y se adelantan acciones que permitan dar cumplimiento a lo planeado. Se conservan como evidencia actas de reunión, Informe de seguimiento en la herramienta de sharepoint, gravaciones de las reuniones y correos electrónicos de agendamiento de la reunión.</t>
  </si>
  <si>
    <t>Desarticulación entre los procesos de la entidad
Pérdida, daño o alteración de la información.
Falta de gobernabilidad en los datos.
Afectación en la disponibilidad de la información al no conocer y apropiar las políticas.</t>
  </si>
  <si>
    <t>FACTOR PROCESO: TRANSVERSALIDAD
El proceso establece lineamientos claros en materia de tecnologías de la información para todos los procesos de la Entidad.</t>
  </si>
  <si>
    <t>Verificación del cumplimiento del PETI</t>
  </si>
  <si>
    <t>Divulgación de políticas, lineamientos de TI y alertas y tips de seguridad</t>
  </si>
  <si>
    <t>Revisión y verificación de la ficha técnica del contrato</t>
  </si>
  <si>
    <t xml:space="preserve">Elaborar la Ficha Técnica de acuerdo con lo establecido en el Manual de Contratación </t>
  </si>
  <si>
    <t>Cada vez que se presente un proceso de contratación</t>
  </si>
  <si>
    <t>Fichas técnicas ajustadas al Manual de Contratación</t>
  </si>
  <si>
    <t>FACTOR EXTERNO: LEGALES Y REGLAMENTARIOS
Cambios en la Normatividad externa, que tenga incidencia directa en la gestión del Proceso</t>
  </si>
  <si>
    <t>Revisión de regulación en Tecnología de la Información aplicable a la Entidad</t>
  </si>
  <si>
    <t>El programa y/o proyecto diseñado no tiene el alcance para atender las necesidades identificadas para la población vulnerable, pobre y pobre extrema.</t>
  </si>
  <si>
    <t>Pérdida de capacidad estratégica, operativa y de eficiencia para desarrollar las actividades que requiere la Entidad</t>
  </si>
  <si>
    <t>Fuga de conocimiento Institucional</t>
  </si>
  <si>
    <t>Movimientos de personal y dificultades de apropiación de este conocimiento por parte de otros miembros del equipo de trabajo</t>
  </si>
  <si>
    <t>FACTOR INTERNO: ESTRATÉGICOS</t>
  </si>
  <si>
    <t>Reprocesos
Pérdida de memoria institucional
Entrega de bienes y servicios a grupos de valor de menor calidad
Sanciones disciplinarias</t>
  </si>
  <si>
    <t xml:space="preserve"> Profesional del GIT de Administración del Talento Humano encargado del procedimiento de retiro</t>
  </si>
  <si>
    <t>Cada vez que se presenta la situación administrativa</t>
  </si>
  <si>
    <t>El profesional del GIT de Administración del Talento Humano encargado del procedimiento de retiro, cada vez que se presenta la situación administrativa, le requiere al funcionario, el diligenciamiento de la documentación relacionada con el procedimiento de retiro. En caso de no acatarse el requerimiento, se le requiere nuevamente por correo electrónico y si el incumplimiento persiste, se procede a reportar el caso al GIT de Control Interno Disciplinario. Como evidencia se tiene el registro consolidado en Excel y correos electrónicos</t>
  </si>
  <si>
    <t>Registro consolidado en Excel y correos electrónicos</t>
  </si>
  <si>
    <t>Procedimiento de retiro implementado</t>
  </si>
  <si>
    <t>Profesional del GIT de Desarrollo encargado del procedimiento de entrenamiento en puesto de trabajo</t>
  </si>
  <si>
    <t>El profesional del GIT de Desarrollo encargado del procedimiento de entrenamiento en puesto de trabajo, cada vez que se presenta la situación administrativa, le requiere al jefe del servidor, el diligenciamiento de la documentación relacionada con el procedimiento de entrenamiento en puesto de trabajo. En caso de no realizarse el entrenamiento del servidor, se le requiere nuevamente por correo electrónico. Como evidencia se tiene Memorando, correos electrónicos y registro consolidado en Excel</t>
  </si>
  <si>
    <t>Memorando, correos electrónicos y registro consolidado en Excel</t>
  </si>
  <si>
    <t>Procedimiento de entrenamiento en puesto de trabajo implementado</t>
  </si>
  <si>
    <t>Oficina Asesora de Planeación / GIT Formulación y Evaluación</t>
  </si>
  <si>
    <t>Director (a) Técnico responsable del programa o proyecto</t>
  </si>
  <si>
    <t xml:space="preserve">El Director (a) Técnico responsable del programa o proyecto en la fase de diseño o rediseño, verifica que los documentos técnicos y operativos del programa o proyecto para garantizar que respondan a las necesidades identificadas de la población vulnerable, pobre y pobre extrema. En caso de requerirse ajustes se realizan y se formalizan en el aplicativo correspondiente. Como evidencia se conservan los documentos actualizados </t>
  </si>
  <si>
    <t>Cada vez que se diseñe o rediseñe un programa o proyecto</t>
  </si>
  <si>
    <t>Documentos actualizados en el aplicativo correspondiente</t>
  </si>
  <si>
    <t>1. Anualmente
2. Cada vez que el área misional remita un documento que refiera el diseño de un programa previo a su codificación en la Oficina Asesora de Planeación</t>
  </si>
  <si>
    <t>Subdirección General de Programas y Proyectos - Direcciones Técnicas - Oficina Asesora de Planeación</t>
  </si>
  <si>
    <t>Posibilidad que el diseño y rediseño de programas y/o proyectos no responda a las necesidades de la población sujeta de atención por Prosperidad Social.</t>
  </si>
  <si>
    <t>Cadenas de valor formuladas en los programas y proyectos que no son precisas o coherentes</t>
  </si>
  <si>
    <t xml:space="preserve">1. Revisar y ajustar la Guía  para la formulacion de instrumentos de Política Pública de la entidad en línea con el nuevo mapa de procesos de la entidad  y precisar el rol articulado de las diferentes dependencias con competencia en el diseño de los programas (áreas misionales y Oficina Asesora de Planeación)
2. Desde el Grupo de Formulación y Evaluación se realiza acompañamiento a la formulacion de la cadena de valor y teória de cambio de los programas en proceso de diseño o rediseño y se realiza una revisión final de los documentos (manuales, guias, entre otros) que refieran el diseño de los programas para verificar la coherencia de la cadena de valor y su pertinencia como solucion diseñada frente a la problemática identificada. </t>
  </si>
  <si>
    <t>Provisión de empleo de carrera administrativa por encargo sin el cumplimiento de los requisitos establecidos.</t>
  </si>
  <si>
    <t xml:space="preserve">Vulneración del derecho preferencial de carrera administrativa al otorgar un encargo a un servidor público, sin el cumplimiento de requisitos de ley.
</t>
  </si>
  <si>
    <t>1. Aplicación de criterios de cumplimiento de requisitos errados o no acordes a la normatividad vigente.</t>
  </si>
  <si>
    <t>Formato de verificación de requisitos para asignación de encargos inconsistente con la normatividad.</t>
  </si>
  <si>
    <t>1. Bases internas para el registro de los trámites ID.
2. Formato de verificación de requisitos para asignación de encargos.</t>
  </si>
  <si>
    <t>1. El GIT de Administración de Personal (equipo de encargo) aplica los criterios establecidos en la normatividad vigente, como son: en el artículo 24 de la Ley 909 de 2004, modificado por el artículo 1 de la Ley 1960 de 2019 y el Criterio Unificado provisión de empleos públicos mediante encargo del 13 de agosto de 2019, expedida por la Comisión Nacional del Servicio Civil – CNSC. Para lo cual se diligencia la base de datos interna por cada empleo y el formato de verificación de requisitos para asignación de encargos.
En caso de detectarse inconsistencias en el cumplimiento de los requistos determinados en las normas, se realiza una verificación por parte de un miembro del equipo par.</t>
  </si>
  <si>
    <t>Subdirector de Talento Humano</t>
  </si>
  <si>
    <t>Base de datos para el registro de los tramites ID y formato de verificación de requisitos para asignación de encargos.</t>
  </si>
  <si>
    <t>2. Omisión en las etapas establecidas en la Guía de encargos.</t>
  </si>
  <si>
    <t>Nulidad del nombramiento de encargo a un servidor público.</t>
  </si>
  <si>
    <t>Aplicación del Procedimiento de Encargos.</t>
  </si>
  <si>
    <t>El GIT de Administración de Personal (equipo de encargos) aplica los controles establecidos en el procedimiento de Encargos. Adicional a lo anterior, se generan bases e informes internos que le permiten llevar un control en el cumplimiento de requisitos de los servidores públicos.</t>
  </si>
  <si>
    <t>Actas de reunión, publicaciones (cumplimiento de requisitos, manifestaciones de interes, resultados finales, desiertos, nombramientos) y procedimiento de encargos.</t>
  </si>
  <si>
    <r>
      <rPr>
        <b/>
        <sz val="10"/>
        <color theme="1"/>
        <rFont val="Arial"/>
        <family val="2"/>
      </rPr>
      <t>POLÍTICOS:</t>
    </r>
    <r>
      <rPr>
        <sz val="10"/>
        <color theme="1"/>
        <rFont val="Arial"/>
        <family val="2"/>
      </rPr>
      <t xml:space="preserve">
Política pública establecida en el Plan Nacional de Desarrollo 2018-2022
Articulación de acciones interinstitucionales e intersectoriales para la implementación de la Ruta de Superación de la Pobreza
Política de gobierno digital.
Objetivos de Desarrollo Sostenible ODS
Agenda 2030
Política nacional de explotación de datos (BIG DATA CONPES 3920 de 2018)
Transformación digital (CONPES 3975 de 2019)
Política nacional de ciencia tecnología e innovación 2021 - 2030
Política de Habeas Data (Tratamiento de datos personales)</t>
    </r>
  </si>
  <si>
    <r>
      <rPr>
        <b/>
        <sz val="10"/>
        <color theme="1"/>
        <rFont val="Arial"/>
        <family val="2"/>
      </rPr>
      <t>SOCIALES Y CULTURALES:</t>
    </r>
    <r>
      <rPr>
        <sz val="10"/>
        <color theme="1"/>
        <rFont val="Arial"/>
        <family val="2"/>
      </rPr>
      <t xml:space="preserve"> 
Diversidad cultural y étnica de las personas que participan o reciben la oferta de la entidad, así como de los demás grupos de interés.</t>
    </r>
  </si>
  <si>
    <r>
      <rPr>
        <b/>
        <sz val="10"/>
        <color theme="1"/>
        <rFont val="Arial"/>
        <family val="2"/>
      </rPr>
      <t>TECNOLÓGICOS</t>
    </r>
    <r>
      <rPr>
        <sz val="10"/>
        <color theme="1"/>
        <rFont val="Arial"/>
        <family val="2"/>
      </rPr>
      <t>: 
Directrices de arquitectura empresarial.
Interoperabilidad y articulación entre los sistemas de información internos y externos
Dificultades en el acceso a la información de otras entidades públicas y/o privadas para la toma de decisiones.
Las herramientas tecnológicas aun no están al alcance de las comunidades más vulnerables
Baja calidad en la informacion de los beneficiarios de los programas de la Entidad
Dificultad para lograr acuerdos de intercambio de información entre entidades</t>
    </r>
  </si>
  <si>
    <r>
      <rPr>
        <b/>
        <sz val="10"/>
        <color theme="1"/>
        <rFont val="Arial"/>
        <family val="2"/>
      </rPr>
      <t>AMBIENTALES</t>
    </r>
    <r>
      <rPr>
        <sz val="10"/>
        <color theme="1"/>
        <rFont val="Arial"/>
        <family val="2"/>
      </rPr>
      <t>: 
Amenazas naturales donde se ubican los servidores que administran la información y conocimiento de la entidad, así como los documentos físicos y digitales, o que afecten el acceso a la red.
Emergencias sanitarias.</t>
    </r>
  </si>
  <si>
    <r>
      <rPr>
        <b/>
        <sz val="10"/>
        <color theme="1"/>
        <rFont val="Arial"/>
        <family val="2"/>
      </rPr>
      <t>LEGALES Y REGLAMENTARIOS:</t>
    </r>
    <r>
      <rPr>
        <sz val="10"/>
        <color theme="1"/>
        <rFont val="Arial"/>
        <family val="2"/>
      </rPr>
      <t xml:space="preserve"> 
Directrices de estandarización de las operaciones estadísticas, establecidas por el DANE
Cambios en los criterios de selección generados por la nueva metodología de caracterización de los ciudadanos SISBEN 4.
Ley de transparencia y acceso a la información (1712 de 2014), sus modificaciones y actualizaciones.
Cambios en la normatividad externa (leyes, decretos, ordenanzas y acuerdos), que tenga incidencia directa en la gestión del proceso</t>
    </r>
  </si>
  <si>
    <r>
      <rPr>
        <b/>
        <sz val="10"/>
        <color theme="1"/>
        <rFont val="Arial"/>
        <family val="2"/>
      </rPr>
      <t>FINANCIEROS:</t>
    </r>
    <r>
      <rPr>
        <sz val="10"/>
        <color theme="1"/>
        <rFont val="Arial"/>
        <family val="2"/>
      </rPr>
      <t xml:space="preserve"> 
Insuficientes recursos para el mantenimiento, desarrollo, actualización e implementación de las actividades del proceso.</t>
    </r>
  </si>
  <si>
    <r>
      <rPr>
        <b/>
        <sz val="10"/>
        <color theme="1"/>
        <rFont val="Arial"/>
        <family val="2"/>
      </rPr>
      <t>PERSONAL:</t>
    </r>
    <r>
      <rPr>
        <sz val="10"/>
        <color theme="1"/>
        <rFont val="Arial"/>
        <family val="2"/>
      </rPr>
      <t xml:space="preserve"> 
Falta de personal con competencias para desarrollar las actividades del proceso.</t>
    </r>
  </si>
  <si>
    <r>
      <t xml:space="preserve">PROCESOS:
</t>
    </r>
    <r>
      <rPr>
        <sz val="10"/>
        <color theme="1"/>
        <rFont val="Arial"/>
        <family val="2"/>
      </rPr>
      <t>Adaptación y documentación del nuevo modelo de operación por procesos.
Diseño de indicadores de seguimiento que faciliten la toma de decisiones.
Articulación con el proceso de gestión documental.</t>
    </r>
  </si>
  <si>
    <r>
      <t xml:space="preserve">TECNOLOGÍA:
</t>
    </r>
    <r>
      <rPr>
        <sz val="10"/>
        <color theme="1"/>
        <rFont val="Arial"/>
        <family val="2"/>
      </rPr>
      <t>Información incompleta en las bases de datos que identifiquen a la población de especial protección constitucional.
Poca disponibilidad y baja calidad de la información para toma de decisiones. 
Debilidades en la infraestructura tecnológica.
Diversidad de sistemas de información que no se articulan entre si.
Deficiencias en los procesos de recolección de datos.
Estructuración de sistemas de información que responden a requerimientos particulares de los programas y no a una visión institucional.
Deficiencias en la definición de lineamientos para la gestión electrónica y para el sistema integral de conservación de los documentos.
Articulación con la gestión de los activos de información de la entidad.
Incidentes de seguridad de la información.</t>
    </r>
  </si>
  <si>
    <r>
      <t xml:space="preserve">COMUNICACIÓN INTERNA: 
</t>
    </r>
    <r>
      <rPr>
        <sz val="10"/>
        <color theme="1"/>
        <rFont val="Arial"/>
        <family val="2"/>
      </rPr>
      <t xml:space="preserve">Dificultades en el flujo de información institucional.
Limitación en la entrega de información entre las dependencias. </t>
    </r>
  </si>
  <si>
    <t>Control de acceso de los usuarios</t>
  </si>
  <si>
    <t>Actualización de información de enlaces</t>
  </si>
  <si>
    <t>2. No cobro de las incapacidades ante las EPS. Registro inoportuno de las deudas.</t>
  </si>
  <si>
    <t>FACTOR INTERNO/TECNOLOGÍA</t>
  </si>
  <si>
    <t>Inconsistencias en la deuda al DPS por parte de terceros (EPS)</t>
  </si>
  <si>
    <t>Conciliaciones para identificar diferencias con terceros.</t>
  </si>
  <si>
    <t>3. Inconsistencias y/o fallas en el sistema de liquidación de nómina.</t>
  </si>
  <si>
    <t>4. No aplicación de los controles establecidos en el Procedimiento de liquidación de nómina.</t>
  </si>
  <si>
    <t>Inconsistencias en la liquidación aportes a terceros (Seguridad Social). Deudas presuntas o reales</t>
  </si>
  <si>
    <t>1. El GIT de Administración de Personal (equipo de nómina) aplica los controles establecidos en el procedimiento de liquidación de nómina. Adicional a lo anterior, genera bases e informes internos que le permiten llevar un registro de todos los trámites para la aplicación de cualquier situación administrativa que afecte el pago de la nómina. En caso de detectarse inconsistencias o novedades, se procede a la validación y aplicación de correctivos dentro del periodo al que corresponda la nómina. Como evidencia se tienen las bases de registro y control de novedades aplicadas a la nómina, validando aplicación de conceptos de normatividad vigente aplicable.</t>
  </si>
  <si>
    <t>4. El GIT de Administración de Personal (equipo de nómina) aplica los criterios establecidos en la normatividad vigente, los cuales se encuentran parametrizados en el Sistema Operativo de Nómina - KACTUS, permitiendo la correcta aplicación de los factores de liquidación de la nómina. En caso de detectarse inconsistencias en las prenóminas, se procede a la validación y/o corrección de la liquidación de la nómina. Como evidencia se conservan las muestras aleatorias donde se identifican las diferencias.</t>
  </si>
  <si>
    <t>Conciliaciones para identificar diferencias en liquidación (normatividad).</t>
  </si>
  <si>
    <t>3. El GIT de Administración del Talento Humano (equipo de nomina) contrasta uno a uno los conceptos de las tablas de base IBC parametrizadas en el aplicativo KACTUS,  realizando un cruce externo mediante un archivo Excel, extrayendo la información de los prototipos 100 (base seguridad social) y 102 (base aportes parafiscales), para realizar cálculos formulados y así verificar que la totalidad de los conceptos se encuentran relacionados. Adicionalmente, la revisión de cada prototipo se realiza verificando concepto por concepto, abarcando cada uno de los posibles escenarios de liquidación; lo que quiere decir que para el ejercicio se tienen en cuenta los ausentismos, niveles de cargo y demás novedades de nómina que intervienen en el proceso mensual de liquidación.</t>
  </si>
  <si>
    <t>2. El GIT de Administración de Talento Humano (equipo de nómina) aplica los controles establecidos en el procedimiento de liquidación de nómina y en la Guía para el Trámite de Novedades de la Subdirección de Talento Humano, generando actividades de conciliacion mensuales articuladas con la Subdireccion Financiera, frente a los pagos (incapacidades - servidores públicos) y recobros a terceros (incapacidades - EPS). En caso de presentarse diferencias, las mismas son cotejadas de manera inmediata con el GIT Contabilidad o con GIT Tesorería según corresponda para determinar su origen, generando partidas conciliatorias, las cuales corresponden a hechos económicos no registrados o no identificados, a las que se les realiza seguimiento en adelante, para eliminarlas una vez sean identificadas y sustentadas. Como evidencia se conservan los formatos de Conciliación, los cuales dan cuenta del ejercicio de comparación realizado entre los saldos contables (S. Financiera) y los saldos reales (S. Talento Humano), con el fin de garantizar la integridad de la información contable, en caso de presentarse diferencias se presentan al Comité de Sostenibilidad Contable para su resolución.</t>
  </si>
  <si>
    <t xml:space="preserve">
9.2.5     Revisión de los derechos de acceso de los usuarios.  El profesional de la Oficina de Tecnologías de la Información, aplica la Política de Control de acceso a redes, documentada en el manual de Políticas de Seguridad de la Información, dando los accesos de acuerdo con los requerimientos de solicitud de permisos que se registran en la mesa de ayuda. 
</t>
  </si>
  <si>
    <t>12.1.1   Documentación de procedimientos de operación. El GIT- Infraestructura y servicios tecnológicos y el GIT Gobierno de TI definen, documentan y ponen a disposición lineamientos definidos en el MANUAL DE POLITICAS Y LINEAMIENTOS DE SEGURIDAD DE LA INFORMACIÓN, el Proceso Gestión de Tecnología, los cuales pueden ser consultados por todos los usuarios de la Entidad según su rol.</t>
  </si>
  <si>
    <t xml:space="preserve">Se aplica el siguiente control con base a la norma NTC ISO IEC 27001:2013:
9.1.2     Control de acceso a las redes y servicios asociados. El profesional del GIT- Infraestructura y servicios tecnológicos, aplica la Política de Control de acceso a redes, documentada en el manual de Políticas de Seguridad de la Información, dando los accesos de acuerdo con los requerimientos de solicitud de permisos que se registran en la mesa de ayuda. </t>
  </si>
  <si>
    <t>Se aplica el siguiente control con base a la norma NTC ISO IEC 27001:2013:
12.6 Gestión de la vulnerabilidad técnica. Prosperidad social cuenta con un procedimiento para la idenificación, valoración y en general para la gestión de vulnerabilidades técnicas en activos de tecnología, aplicativos y sistemas de información</t>
  </si>
  <si>
    <t>informes de Vulnerabilidades Técnicas</t>
  </si>
  <si>
    <t>Se aplican los siguientes controles con base a la norma NTC ISO IEC 27001:2013:
13.2.1   Políticas y procedimientos de intercambio de información
10.1.1  Política de uso de los controles criptográficos. Prosperidad social cuenta con una politica de criptografía a través de la cual busca  garantizar la integridad y confidencialidad de los datos</t>
  </si>
  <si>
    <t>Acuerdos individuales</t>
  </si>
  <si>
    <t>7.2.2     Concienciación, educación y capacitación en seguridad de la información.  GIT Gobierno de TI adelanta actividades de concienciación en Seguridad de la Información a través del plan de comunicaciones del SGSI.</t>
  </si>
  <si>
    <t>PERSONAL:
Personal insuficiente para la gestión del proceso.</t>
  </si>
  <si>
    <t>Se aplica el siguiente control con base a la norma NTC ISO IEC 27001:2013:
12.3.1   Copias de seguridad de la información.  Prosperidad Social cuenta con una politica de copias de respaldo, establecido en el manual del SGSI</t>
  </si>
  <si>
    <t>Se aplica el siguiente control con base a la norma NTC ISO IEC 27001:2013:
11.1.4   Protección contra las amenazas externas y ambientales. Se cuenta con sistemas de detección de incendios y aspersores en el área de procesamiento de la sede central, el centro de cómputo se encuentra ubicado en un piso que reduce la posibilidad de inundación. En la sede principal se cuenta con puertas de acceso y la seguridad es gestionada por la vigilancia contratada por Prosperidad Social a cargo de la Subdirección de Operaciones.</t>
  </si>
  <si>
    <t>Profesional Subdirección de Operaciones</t>
  </si>
  <si>
    <t>FACTOR INTERNO: PERSONAL
Fortalecimiento en las capacidades en seguridad de la información</t>
  </si>
  <si>
    <t>Se aplica el siguiente control con base a la norma NTC ISO IEC 27001:2013:
13.1.2   Mecanismos de seguridad asociados a servicios en red. Se cuenta con VLANs para control de tráfico de las áreas, servicios y servidores de sistemas de información de Prosperidad Social, las VLAN controlan el acceso de estaciones de trabajo a la red.
Los servicios de Directorio Activo controlan el acceso de los usuarios y las estaciones de trabajo a los servicios de red.
Las conexiones VPN están protegidas con cifrado de datos.
Se cuenta con sistemas de filtrado de contenido y firewall que gestionan el acceso de usuarios a la red de Prosperidad Social.</t>
  </si>
  <si>
    <t>Se aplica el siguiente control con base a la norma NTC ISO IEC 27001:2013:
11.2.4   Mantenimiento de los equipos. Los contratos de compra de equipos, incluyen clausulas para el soporte y acuerdos de niveles de servicio</t>
  </si>
  <si>
    <t>Informes de soporte y mantenimiento de equipos de red</t>
  </si>
  <si>
    <t>Se aplica el siguiente control con base a la norma NTC ISO IEC 27001:2013:
9.3   Responsabilidades del usuario. Los servidores públicos de Prosperidad Social deben acatar los lineamientos definidos en el MANUAL DE POLITICAS Y LINEAMIENTOS DE SEGURIDAD DE LA INFORMACIÓN, en los PRINCIPIOS Y POLÍTICAS GENERALES DE TECNOLOGÍAS DE LA INFORMACIÓN Y LAS COMUNICACIONES y en el Proceso Gestión de Tecnología, los cuales se encuentran publicados y pueden ser consultados por todos los usuarios de la Entidad según su rol.</t>
  </si>
  <si>
    <t>Se aplica el siguiente control con base a la norma NTC ISO IEC 27001:2013:
7.2.2 Concienciación, educación y capacitación en seguridad de la información.  GIT Gobierno de TI adelanta actividades de concienciación en Seguridad de la Información a través del plan de comunicaciones del SGSI.</t>
  </si>
  <si>
    <t xml:space="preserve">Se aplican los siguientes controles con base a la norma NTC ISO IEC 27001:2013:
12.4.1 Registro de Eventos. Se cuenta con una consola central de los eventos reportados por los servidores críticos, equipos de comunicaciones y demás dispositivos de red.
</t>
  </si>
  <si>
    <t xml:space="preserve">Se aplica el siguiente control con base a la norma NTC ISO IEC 27001:2013:
12. Seguridad en las operaciones. Se establecen los lineamientos y direcctrices en materia de seguridad de la información en las operaciones, a través de los diferentes documentos del Sistema de Gestión, los cuales están publicados y disponibles para la consulta permanente y aplicación de todos los usuarios de la Entidad según su rol. Con el fin de ser entendidos y aplicados correctamente, se socializan y divulgan en todos los niveles de la Entidad. Como evidencia se tiene el Plan de Comunicaciones del SGSI, listados asistencia, piezas de divulgación
</t>
  </si>
  <si>
    <t>Correos electrónicos de registro de creación y eliminación de usuarios y de gestión de vulnerabilidades
Check list de cumplimiento de controles técnicos</t>
  </si>
  <si>
    <t>Se aplican los siguientes controles con base a la norma NTC ISO IEC 27001:2013:
13.2.1   Políticas y procedimientos de intercambio de información. Se firman acuerdos de confidencialidad con terceros para transeferencia o intercambio de información. Se firman convenios interadmnistrativos con entidades externas con las que se requiere transferencia o intercambio de información.</t>
  </si>
  <si>
    <t>Se aplica el siguiente control con base a la norma NTC ISO IEC 27001:2013:
12.3.1   Copias de seguridad de la información. Prosperidad Social cuenta con una politica de copias de respaldo, establecido en el manual del SGSI</t>
  </si>
  <si>
    <t>Se aplica el siguiente control con base a la norma NTC ISO IEC 27001:2013:
8.1.3     Uso aceptable de los activos. Se hace firmar el acuerdo individual de confidencialidad, el cual establece directrices para el uso aceptable y seguro de los activos de información</t>
  </si>
  <si>
    <t>TECNOLOGÍA: 
Aparición de nuevos escenarios de amenazas en el entorno digital</t>
  </si>
  <si>
    <t>Se aplica el siguiente control con base a la norma NTC ISO IEC 27001:2013:
12.2.1   Controles contra el código malicioso. Prosperidad Social cuenta con una políticia de PROTECCIÓN CONTRA CÓDIGO MALICIOSO y cuenta con un sistema antivirus autorizado</t>
  </si>
  <si>
    <t>Reporte de amenazas sobre la infraestructura de la Entidad
Verificación de controles técnicos del SGSI</t>
  </si>
  <si>
    <t>Se aplica el siguiente control con base a la norma NTC ISO IEC 27001:2013:
10.1.1   Política de uso de los controles criptográficos. Prosperidad social cuenta con una politica de criptografía a través de la cual busca  garantizar la integridad y confidencialidad de los datos</t>
  </si>
  <si>
    <t>Se aplica el siguiente control con base a la norma NTC ISO IEC 27001:2013:
12.6 Gestión de la vulnerabilidad técnica.  Prosperidad social cuenta con un procedimiento para la idenificación, valoración y en general para la gestión de vulnerabilidades técnicas en activos de tecnología, aplicativos y sistemas de información</t>
  </si>
  <si>
    <t xml:space="preserve">Se aplican los siguientes controles con base a la norma NTC ISO IEC 27001:2013:
12.1.1   Documentación de procedimientos de operación.  El Jefe de la Oficina de Tecnologías de la Información, establece los lineamientos y direcctrices en materia de seguridad de la información, a través de los diferentes documentos del Sistema de Gestión, los cuales están publicados y disponibles para la consulta permanente y aplicación de todos los usuarios de la Entidad según su rol. Con el fin de ser entendidos y aplicados correctamente, se socializan y divulgan en todos los niveles de la Entidad. Como evidencia se tiene el Plan de Comunicaciones del SGSI, listados asistencia, piezas de divulgación
</t>
  </si>
  <si>
    <t>3. No se controlan las actividades de los usuarios administradores</t>
  </si>
  <si>
    <t xml:space="preserve">Se aplican los siguientes controles con base a la norma NTC ISO IEC 27001:2013:
9.1.2 Control de acceso a redes. El profesional del GIT- Infraestructura y servicios tecnológicos, aplica la Política de Control de acceso a redes, documentada en el manual de Políticas de Seguridad de la Información, dando los accesos de acuerdo con los requerimientos de solicitud de permisos que se registran en la mesa de ayuda. </t>
  </si>
  <si>
    <t>Se aplica el siguiente control con base a la norma NTC ISO IEC 27001:2013:
8.3.2 Eliminación segura de información. Se emplea software de borrado seguro de discos duros de las estaciones de trabajo que ya no se utilizarán o cuando se debe reasignar el equipo a un nuevo usuario, siguiendo lo establecido en la guía para el borrado seguro de información</t>
  </si>
  <si>
    <t>3. No existen procedimientos formales  para alta y baja de usuarios</t>
  </si>
  <si>
    <t>PROCEDIMIENTOS ASOCIADOS: 
Organización documental para responder al nuevo modelo de operación por procesos.</t>
  </si>
  <si>
    <t>Se aplican los siguientes controles con base a la norma NTC ISO IEC 27001:2013:
9.2.5     Revisión de los derechos de acceso de los usuarios
9.2.6     Retirada o adaptación de los derechos de acceso
El área de Talento Humanos y la Subdirección de Contratación  comunica formalmente la necesidad de cambios en los derechos de acceso, los cambios son registrados en la Mesa de Servicios, siguiendo lo establecido en  el PROCEDIMIENTO DE CREACION, MODIFICACIÓN Y CANCELACIÓN DE CUENTAS DE USUARIO</t>
  </si>
  <si>
    <t>Talento humano
Subdirección de contratación
Profesional GIT Infraestructura y Servicios de TI</t>
  </si>
  <si>
    <t>Se aplica el siguiente control con base a la norma NTC ISO IEC 27001:2013:
7.2.2     Concienciación, educación y capacitación en seguridad de la información. GIT Gobierno de TI adelanta actividades de concienciación en Seguridad de la Información a través del plan de comunicaciones del SGSI.</t>
  </si>
  <si>
    <t>El profesional designado por la Subdirección de Contratación, pública cada etapa de los procesos de contratación en la plataforma SECOP, con el propósito que esta información este disponible para revisión de la ciudadania y partes interesadas, de esta manera se brinda confiabilidad y trasparencia, en el caso de recibir alguna observación se atiende y se le da respuesta oportuna. como evidencia se conservan los listados de las publicaciones, observaciones y respuestas a las mismas así como  correos electronicos que salgan en este proceso.</t>
  </si>
  <si>
    <t>Firma de acuerdos de confidencialidad de funcionarios y contratista que tengan a su cargo procesos de contratación.</t>
  </si>
  <si>
    <t>Subdirectora de Contratación
Funcionarios y contratistas de la Subdirección de Contratación
Coordinador GIT Precontractual</t>
  </si>
  <si>
    <t>Acuerdos de confidencialidad suscritos</t>
  </si>
  <si>
    <t>Se omiten procedimientos formales para creación/eliminación de usuarios</t>
  </si>
  <si>
    <t xml:space="preserve"> Revisión de los derechos de acceso de los usuarios</t>
  </si>
  <si>
    <t>Documentación de procedimientos de operación</t>
  </si>
  <si>
    <t>De acuerdo con la necesidad de emitir nuevos lineamientos</t>
  </si>
  <si>
    <t>Documentos actualizados y publicados en KAWAK</t>
  </si>
  <si>
    <t>Control de acceso a las redes y servicios asociados</t>
  </si>
  <si>
    <t>Gestión de la vulnerabilidad técnica</t>
  </si>
  <si>
    <t>Políticas y procedimientos de intercambio de información</t>
  </si>
  <si>
    <t>Check List de controles técnicos de SGSI</t>
  </si>
  <si>
    <t>Términos y condiciones de contratación</t>
  </si>
  <si>
    <t xml:space="preserve">Profesional GIT Gestión de Información, custodio del activo Estación de trabajo.
Coordinador del GIT Gobierno de TI
Subdirección de operaciones
</t>
  </si>
  <si>
    <t>Revisión de los derechos de acceso de los usuarios</t>
  </si>
  <si>
    <t>Verificación de la calidad de los datos</t>
  </si>
  <si>
    <t>El profesional del GIT de Gestión de Información designado como enlace, cada vez que recibe un archivo por parte de las direcciones misionales, verifica la calidad de los datos frente al histórico de comportamiento de la información del programa. En caso de encontrar inconsistencias se informa por correo electrónico al profesional enlace correspondiente de la dirección misional.  Una vez resueltas las inconsistencias se guarda el archivo definitivo en repositorio de información y se publica en la página web de la Entidad. Como evidencia se guardan los correos electrónicos y los registros de publicación</t>
  </si>
  <si>
    <t xml:space="preserve"> Profesional del GIT Gestión y Análisis de Información designado como enlace</t>
  </si>
  <si>
    <t>El Coordinador del GIT de Gestión de Información, cada vez que se requiera, solicita a la OTI la asignación de perfiles conforme a las funciones de los analistas asignados al GIT Gestión y Análisis de Información, a través de la mesa de servicios indicando los permisos establecidos a cada usuario. En caso de identificar anomalías se solicita a la OTI la deshabilitación del usuario. Como evidencia se conservan los correos electrónicos de solicitud de creación de perfiles</t>
  </si>
  <si>
    <t xml:space="preserve">Coordinador del GIT Gestión y Análisis de Información </t>
  </si>
  <si>
    <t xml:space="preserve">Asignación de perfiles </t>
  </si>
  <si>
    <r>
      <rPr>
        <b/>
        <sz val="10"/>
        <color theme="1"/>
        <rFont val="Arial"/>
        <family val="2"/>
      </rPr>
      <t>ESTRATÉGICOS:</t>
    </r>
    <r>
      <rPr>
        <sz val="10"/>
        <color theme="1"/>
        <rFont val="Arial"/>
        <family val="2"/>
      </rPr>
      <t xml:space="preserve"> 
Rediseño organizacional y de programas misionales.
Articulación de acciones interinstitucionales e intersectoriales para la implementación de la Ruta de Superación de la Pobreza
Generar una ruta clara de articulación entre los programas de Prosperidad Social y otras entidades relacionadas con la superación de la pobreza en materia de información.
Incumplimiento de las directrices para el manejo y reporte de la información
Debilidad en la estrategia y gobierno de datos institucional.</t>
    </r>
  </si>
  <si>
    <t>FACTOR INTERNO: TECNOLÓGICOS
Incidentes de seguridad de la información.</t>
  </si>
  <si>
    <t>1. Falta de lineamientos para el reporte y uso de datos en la Entidad</t>
  </si>
  <si>
    <t>1. La OAP a través del GIT de Gestión y Análisis de Información, en coordinación con la OTI, definen lineamientos para la implementación del gobierno de datos en la Entidad</t>
  </si>
  <si>
    <t>Jefe de la OAP 
Coordinador del GIT Gestión y Análisis de Información</t>
  </si>
  <si>
    <t>2. El profesional del GIT Gestión y Análisis de Información enlace de  la direcciones Misionales, cada vez que se incumplen los plazos de entrega de reportes de información establecidos en la resolución 03666 de 2017, Procedimiento para el sistema de gestión de registros consolidados sobre archivos, Procedimiento para el sistema de gestión de registros consolidados sobre aplicativo, solicita mediante correo electrónico la entrega de información del programa que esta incumpliendo. Como evidencia se conservan los correos enviados de solicitud.</t>
  </si>
  <si>
    <t>Jefe de la OAP 
Coordinador del GIT Gestión y Análisis de Información
Enlace del GIT Gestión de Información</t>
  </si>
  <si>
    <t>Jefe de la OAP 
Coordinador del GIT Gestión y Análisis de Información
Direcciones misionales</t>
  </si>
  <si>
    <t>Lineamientos publicados
Actas de reuniones con las Direcciones Misionales</t>
  </si>
  <si>
    <t>Concientización, educación y capacitación en seguridad de la información</t>
  </si>
  <si>
    <t>Responsabilidades del usuario</t>
  </si>
  <si>
    <t>Controles contra el código malicioso</t>
  </si>
  <si>
    <t>Se aplican los siguientes controles con base a la norma NTC ISO IEC 27001:2013:
12.2.1   Controles contra el código malicioso.  El GIT- Infraestructura y servicios tecnológicos y el GIT Gobierno de TI definen, documentan y aplican controles de detección, de prevención y de recuperación, combinados con la toma de conciencia apropiada de los usuarios, para proteger contra códigos maliciosos.</t>
  </si>
  <si>
    <t>Reporte de Amenazas detectadas</t>
  </si>
  <si>
    <t>Cada vez que ingresa un funcionario o contratista</t>
  </si>
  <si>
    <t>Acuerdos individuales de confidencialidad</t>
  </si>
  <si>
    <t>Realizar actividades de sensibilización en seguridad de la información</t>
  </si>
  <si>
    <t xml:space="preserve"> Gestión de las vulnerabilidades técnicas</t>
  </si>
  <si>
    <t>1. Se aplican los siguientes controles con base a la norma NTC ISO IEC 27001:2013:
12.6.1   Gestión de las vulnerabilidades técnicas. El Coordinador del GIT de Gobierno TI de la Oficina de Tecnologías de la Información utiliza herramientas para verificar la seguridad en los sistemas de información con el fin de obtener oportunamente información acerca de las vulnerabilidades técnicas de los mismos, para tomar medidas apropiadas para tratar el riesgo asociado. Actividad que realiza semestralmente.
14.3.1   Protección de los datos utilizados en pruebas. El Profesional del GIT Infraestructura y Servicios de TI, facilita de manera continua los controles en los ambientes de prueba conforme a la seguridad en la red de datos institucional.</t>
  </si>
  <si>
    <t>Pérdida de disponibilidad de la información por falta del personal administrador</t>
  </si>
  <si>
    <t>Responsabilidad sobre los activos.</t>
  </si>
  <si>
    <t>Se aplican los siguientes controles con base a la norma NTC ISO IEC 27001:2013:
8.1   Responsabilidad sobre los activos. El Coordinador del GIT- Infraestructura y servicios tecnológicos debe garantizar que exista el personal suficiente con el conocimiento y experiencia para administrar los activos de información relacionados.</t>
  </si>
  <si>
    <t>Coordinador del GIT- Infraestructura y servicios tecnológicos.</t>
  </si>
  <si>
    <t>Cada vez que se presente ausencia de personal destinado a ejercer este rol</t>
  </si>
  <si>
    <t>Registro asignación de responsabilidades</t>
  </si>
  <si>
    <t>Realizar actividades de concienciación y sensibilización en seguridad de la información</t>
  </si>
  <si>
    <t>Documentar y divulgar directrices en materia de seguridad de la información</t>
  </si>
  <si>
    <t>Se aplican los siguientes controles con base a la norma NTC ISO IEC 27001:2013:
7.1.2     Términos y condiciones de contratación. Los servidores públicos y contratistas de Prosperidad Social deben firmar y acatar acuerdo de confidencialidad, el cual establece directrices de uso aceptable de los activos y de la protección de los equipos ante la ausencia del puesto</t>
  </si>
  <si>
    <t>Se aplican los siguientes controles con base a la norma NTC ISO IEC 27001:2013:
7.1.2     Términos y condiciones de contratación. Los servidores públicos y contratistas de Prosperidad Social deben firmar y acatar acuerdo de confidencialidad, el cual establece directrices de uso aceptable de los activos y de la protección de los equipos ante la ausencia del puesto
12.1.1   Documentación de procedimientos de operación. Se establecen los lineamientos y direcctrices en materia de seguridad de la información, a través de los diferentes documentos del Sistema de Gestión, los cuales están publicados y disponibles para la consulta permanente y aplicación de todos los usuarios de la Entidad según su rol. Con el fin de ser entendidos y aplicados correctamente, se socializan y divulgan en todos los niveles de la Entidad. Como evidencia se tiene el Plan de Comunicaciones del SGSI, listados asistencia, piezas de divulgación
12.3.1   Copias de seguridad de la información</t>
  </si>
  <si>
    <t>Acuerdos de confidencialidad
Pruebas de Restauración de BackUp
Documentos publicados en KAWAK</t>
  </si>
  <si>
    <t xml:space="preserve"> Copias de seguridad de la información</t>
  </si>
  <si>
    <t>Pruebas de restauración de BackUp</t>
  </si>
  <si>
    <t>Protección contra las amenazas externas y ambientales</t>
  </si>
  <si>
    <t>Mecanismos de seguridad asociados a servicios en red</t>
  </si>
  <si>
    <t>Mantenimiento de los equipos</t>
  </si>
  <si>
    <t>Registros administrativos de beneficiarios de fuentes oficiales de PS
Registros administrativos de beneficios de fuentes oficiales de PS
Información georeferenciada de fuentes oficiales de PS
Información de fuentes complementarias en fuentes oficiales de PS
Registros consolidados de beneficios e inversión de fuentes oficiales de PS</t>
  </si>
  <si>
    <t>Manejo de los soportes de almacenamiento</t>
  </si>
  <si>
    <t>Concienciación, educación y capacitación en seguridad de la información</t>
  </si>
  <si>
    <t>Registro de Eventos</t>
  </si>
  <si>
    <t>Seguridad en las operaciones</t>
  </si>
  <si>
    <t>Copias de seguridad de la información.</t>
  </si>
  <si>
    <t>Uso aceptable de los activos</t>
  </si>
  <si>
    <t xml:space="preserve"> Política de uso de los controles criptográficos</t>
  </si>
  <si>
    <t>Certificados digitales en la aplicación web Llave Maestra</t>
  </si>
  <si>
    <t xml:space="preserve"> Registro y gestión de eventos de actividad</t>
  </si>
  <si>
    <t>Se aplican los siguientes controles con base a la norma NTC ISO IEC 27001:2013:
12.4.1   Registro y gestión de eventos de actividad. Validar que el acceso directo a bases de datos solo se permite a roles DBAs.
En caso de que usuarios distintos al DBA requieran hacer acciones sobre la base de datos, estas acciones se deben hacer mediante métodos programáticos (por ejemplo, a través de procedimientos almacenados "store procedures", o sistema de reportes automáticos que evitan la manipulación directa de la base de datos por parte del usuario
12.4.3   Registros de actividad del administrador y operador del sistema</t>
  </si>
  <si>
    <t>Control de acceso a redes</t>
  </si>
  <si>
    <t>Eliminación segura de información</t>
  </si>
  <si>
    <t>Coordinador GIT Sistemas de Información Transferencias Monetarias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</si>
</sst>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35">
    <font>
      <sz val="11"/>
      <color theme="1"/>
      <name val="Calibri"/>
      <family val="2"/>
      <scheme val="minor"/>
    </font>
    <font>
      <b/>
      <sz val="11"/>
      <color theme="1"/>
      <name val="Calibri"/>
      <family val="2"/>
      <scheme val="minor"/>
    </font>
    <font>
      <sz val="9"/>
      <color theme="1"/>
      <name val="Verdana"/>
      <family val="2"/>
    </font>
    <font>
      <sz val="9"/>
      <color indexed="81"/>
      <name val="Tahoma"/>
      <family val="2"/>
    </font>
    <font>
      <b/>
      <sz val="9"/>
      <color indexed="81"/>
      <name val="Tahoma"/>
      <family val="2"/>
    </font>
    <font>
      <b/>
      <sz val="8"/>
      <color theme="1"/>
      <name val="Verdana"/>
      <family val="2"/>
    </font>
    <font>
      <sz val="8"/>
      <color theme="1"/>
      <name val="Verdana"/>
      <family val="2"/>
    </font>
    <font>
      <sz val="10"/>
      <color theme="1"/>
      <name val="Calibri"/>
      <family val="2"/>
      <scheme val="minor"/>
    </font>
    <font>
      <sz val="11"/>
      <color theme="1"/>
      <name val="Calibri"/>
      <family val="2"/>
      <scheme val="minor"/>
    </font>
    <font>
      <sz val="11"/>
      <name val="Calibri"/>
      <family val="2"/>
      <scheme val="minor"/>
    </font>
    <font>
      <b/>
      <sz val="11"/>
      <color theme="0"/>
      <name val="Calibri"/>
      <family val="2"/>
      <scheme val="minor"/>
    </font>
    <font>
      <sz val="8"/>
      <color theme="1"/>
      <name val="Century Gothic"/>
      <family val="2"/>
    </font>
    <font>
      <b/>
      <sz val="8"/>
      <color theme="0"/>
      <name val="Century Gothic"/>
      <family val="2"/>
    </font>
    <font>
      <b/>
      <sz val="8"/>
      <color rgb="FF000000"/>
      <name val="Century Gothic"/>
      <family val="2"/>
    </font>
    <font>
      <sz val="8"/>
      <color rgb="FF000000"/>
      <name val="Century Gothic"/>
      <family val="2"/>
    </font>
    <font>
      <b/>
      <sz val="10"/>
      <color theme="1"/>
      <name val="Work Sans"/>
      <family val="3"/>
    </font>
    <font>
      <sz val="10"/>
      <color theme="1"/>
      <name val="Work Sans"/>
      <family val="3"/>
    </font>
    <font>
      <sz val="9"/>
      <color theme="1"/>
      <name val="Work Sans"/>
      <family val="3"/>
    </font>
    <font>
      <sz val="11"/>
      <color theme="1"/>
      <name val="Work Sans"/>
      <family val="3"/>
    </font>
    <font>
      <b/>
      <sz val="9"/>
      <color theme="1"/>
      <name val="Work Sans"/>
      <family val="3"/>
    </font>
    <font>
      <sz val="9"/>
      <color theme="1"/>
      <name val="Arial"/>
      <family val="2"/>
    </font>
    <font>
      <b/>
      <sz val="12"/>
      <color theme="1"/>
      <name val="Arial"/>
      <family val="2"/>
    </font>
    <font>
      <b/>
      <sz val="10"/>
      <color theme="1"/>
      <name val="Arial"/>
      <family val="2"/>
    </font>
    <font>
      <sz val="10"/>
      <color theme="1"/>
      <name val="Arial"/>
      <family val="2"/>
    </font>
    <font>
      <sz val="11"/>
      <color theme="1"/>
      <name val="Arial"/>
      <family val="2"/>
    </font>
    <font>
      <sz val="10"/>
      <name val="Arial"/>
      <family val="2"/>
    </font>
    <font>
      <b/>
      <sz val="10"/>
      <name val="Arial"/>
      <family val="2"/>
    </font>
    <font>
      <sz val="10"/>
      <color rgb="FFFFC000"/>
      <name val="Arial"/>
      <family val="2"/>
    </font>
    <font>
      <sz val="10"/>
      <color rgb="FF92D050"/>
      <name val="Arial"/>
      <family val="2"/>
    </font>
    <font>
      <sz val="10"/>
      <color rgb="FFFFFF00"/>
      <name val="Arial"/>
      <family val="2"/>
    </font>
    <font>
      <sz val="10"/>
      <color theme="7"/>
      <name val="Arial"/>
      <family val="2"/>
    </font>
    <font>
      <sz val="10"/>
      <color rgb="FFFF0000"/>
      <name val="Arial"/>
      <family val="2"/>
    </font>
    <font>
      <sz val="10"/>
      <color rgb="FF000000"/>
      <name val="Arial"/>
      <family val="2"/>
    </font>
    <font>
      <b/>
      <sz val="10"/>
      <color theme="0"/>
      <name val="Arial"/>
      <family val="2"/>
    </font>
    <font>
      <sz val="10"/>
      <color indexed="8"/>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1426A"/>
        <bgColor indexed="64"/>
      </patternFill>
    </fill>
    <fill>
      <patternFill patternType="solid">
        <fgColor theme="8" tint="-0.49998474074526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rgb="FF000000"/>
      </patternFill>
    </fill>
    <fill>
      <patternFill patternType="solid">
        <fgColor theme="7"/>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2">
    <xf numFmtId="0" fontId="0" fillId="0" borderId="0"/>
    <xf numFmtId="0" fontId="8" fillId="0" borderId="0"/>
  </cellStyleXfs>
  <cellXfs count="669">
    <xf numFmtId="0" fontId="0" fillId="0" borderId="0" xfId="0"/>
    <xf numFmtId="0" fontId="2" fillId="0" borderId="0" xfId="0" applyFont="1" applyFill="1" applyAlignment="1">
      <alignment horizontal="center" vertical="center"/>
    </xf>
    <xf numFmtId="0" fontId="0" fillId="0" borderId="0" xfId="0" applyAlignment="1">
      <alignment vertical="center"/>
    </xf>
    <xf numFmtId="0" fontId="0" fillId="0" borderId="1" xfId="0" applyBorder="1" applyAlignment="1">
      <alignment horizontal="center"/>
    </xf>
    <xf numFmtId="0" fontId="0" fillId="2" borderId="1" xfId="0" applyFill="1" applyBorder="1" applyAlignment="1">
      <alignment horizontal="center" vertical="center"/>
    </xf>
    <xf numFmtId="0" fontId="0" fillId="3" borderId="1" xfId="0" applyFill="1" applyBorder="1" applyAlignment="1">
      <alignment horizontal="center" vertical="center"/>
    </xf>
    <xf numFmtId="0" fontId="0" fillId="5" borderId="10" xfId="0" applyFill="1" applyBorder="1" applyAlignment="1">
      <alignment horizontal="center" vertical="center"/>
    </xf>
    <xf numFmtId="0" fontId="0" fillId="5" borderId="13" xfId="0" applyFill="1" applyBorder="1" applyAlignment="1">
      <alignment horizontal="center" vertical="center"/>
    </xf>
    <xf numFmtId="0" fontId="0" fillId="4" borderId="12"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Alignment="1">
      <alignment horizontal="center"/>
    </xf>
    <xf numFmtId="0" fontId="0" fillId="0" borderId="26" xfId="0" applyBorder="1"/>
    <xf numFmtId="0" fontId="0" fillId="0" borderId="30" xfId="0" applyBorder="1"/>
    <xf numFmtId="0" fontId="0" fillId="7" borderId="24" xfId="0" applyFill="1" applyBorder="1"/>
    <xf numFmtId="0" fontId="0" fillId="7" borderId="25" xfId="0" applyFill="1" applyBorder="1"/>
    <xf numFmtId="0" fontId="2" fillId="7" borderId="27" xfId="0" applyFont="1" applyFill="1" applyBorder="1" applyAlignment="1">
      <alignment horizontal="center" vertical="center"/>
    </xf>
    <xf numFmtId="0" fontId="0" fillId="7" borderId="27" xfId="0" applyFill="1" applyBorder="1"/>
    <xf numFmtId="0" fontId="0" fillId="7" borderId="0" xfId="0" applyFill="1" applyBorder="1"/>
    <xf numFmtId="0" fontId="0" fillId="7" borderId="30" xfId="0" applyFill="1" applyBorder="1"/>
    <xf numFmtId="0" fontId="0" fillId="7" borderId="27" xfId="0" applyFill="1" applyBorder="1" applyAlignment="1">
      <alignment vertical="center"/>
    </xf>
    <xf numFmtId="0" fontId="0" fillId="7" borderId="0" xfId="0" applyFill="1" applyBorder="1" applyAlignment="1">
      <alignment vertical="center"/>
    </xf>
    <xf numFmtId="0" fontId="0" fillId="7" borderId="30" xfId="0" applyFill="1" applyBorder="1" applyAlignment="1">
      <alignment vertical="center"/>
    </xf>
    <xf numFmtId="0" fontId="0" fillId="7" borderId="28" xfId="0" applyFill="1" applyBorder="1"/>
    <xf numFmtId="0" fontId="0" fillId="7" borderId="29" xfId="0" applyFill="1" applyBorder="1"/>
    <xf numFmtId="0" fontId="0" fillId="7" borderId="31" xfId="0" applyFill="1" applyBorder="1"/>
    <xf numFmtId="0" fontId="0" fillId="7" borderId="4" xfId="0" applyFill="1" applyBorder="1" applyAlignment="1">
      <alignment horizontal="center"/>
    </xf>
    <xf numFmtId="0" fontId="0" fillId="7" borderId="5" xfId="0" applyFill="1" applyBorder="1" applyAlignment="1">
      <alignment horizontal="center"/>
    </xf>
    <xf numFmtId="0" fontId="0" fillId="7" borderId="4" xfId="0" applyFill="1" applyBorder="1"/>
    <xf numFmtId="0" fontId="0" fillId="7" borderId="5" xfId="0" applyFill="1" applyBorder="1"/>
    <xf numFmtId="0" fontId="0" fillId="7" borderId="17" xfId="0" applyFill="1" applyBorder="1" applyAlignment="1">
      <alignment horizontal="center"/>
    </xf>
    <xf numFmtId="0" fontId="0" fillId="7" borderId="17" xfId="0" applyFill="1" applyBorder="1"/>
    <xf numFmtId="0" fontId="1" fillId="6" borderId="17" xfId="0" applyFont="1" applyFill="1" applyBorder="1" applyAlignment="1">
      <alignment vertical="center"/>
    </xf>
    <xf numFmtId="0" fontId="1" fillId="6" borderId="4" xfId="0" applyFont="1" applyFill="1" applyBorder="1" applyAlignment="1">
      <alignment vertical="center"/>
    </xf>
    <xf numFmtId="0" fontId="1" fillId="6" borderId="5" xfId="0" applyFont="1" applyFill="1" applyBorder="1" applyAlignment="1">
      <alignment vertical="center"/>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33" xfId="0" applyFont="1" applyFill="1" applyBorder="1" applyAlignment="1">
      <alignment horizontal="center" vertical="center"/>
    </xf>
    <xf numFmtId="0" fontId="1" fillId="6" borderId="33" xfId="0" applyFont="1" applyFill="1" applyBorder="1" applyAlignment="1">
      <alignment horizontal="center" vertical="center" wrapText="1"/>
    </xf>
    <xf numFmtId="0" fontId="2" fillId="0" borderId="30" xfId="0" applyFont="1" applyFill="1" applyBorder="1" applyAlignment="1">
      <alignment horizontal="center" vertical="center"/>
    </xf>
    <xf numFmtId="0" fontId="0" fillId="8" borderId="9" xfId="0" applyFill="1" applyBorder="1" applyAlignment="1">
      <alignment horizontal="center" vertical="center"/>
    </xf>
    <xf numFmtId="0" fontId="0" fillId="8" borderId="1" xfId="0" applyFill="1" applyBorder="1" applyAlignment="1">
      <alignment horizontal="center" vertical="center"/>
    </xf>
    <xf numFmtId="0" fontId="0" fillId="0" borderId="1" xfId="0" applyBorder="1" applyAlignment="1"/>
    <xf numFmtId="0" fontId="0" fillId="0" borderId="1" xfId="0" applyBorder="1" applyAlignment="1">
      <alignment vertical="center"/>
    </xf>
    <xf numFmtId="0" fontId="1" fillId="0" borderId="0" xfId="0" applyFont="1"/>
    <xf numFmtId="0" fontId="7" fillId="0" borderId="0" xfId="0" applyFont="1"/>
    <xf numFmtId="0" fontId="1" fillId="6" borderId="34" xfId="0" applyFont="1" applyFill="1" applyBorder="1" applyAlignment="1"/>
    <xf numFmtId="0" fontId="1" fillId="6" borderId="35" xfId="0" applyFont="1" applyFill="1" applyBorder="1" applyAlignment="1"/>
    <xf numFmtId="0" fontId="1" fillId="6" borderId="36" xfId="0" applyFont="1" applyFill="1" applyBorder="1" applyAlignment="1"/>
    <xf numFmtId="0" fontId="0" fillId="7" borderId="14" xfId="0" applyFill="1" applyBorder="1" applyAlignment="1"/>
    <xf numFmtId="0" fontId="0" fillId="7" borderId="15" xfId="0" applyFill="1" applyBorder="1" applyAlignment="1"/>
    <xf numFmtId="0" fontId="0" fillId="7" borderId="16" xfId="0" applyFill="1" applyBorder="1" applyAlignment="1"/>
    <xf numFmtId="0" fontId="0" fillId="7" borderId="9" xfId="0" applyFill="1" applyBorder="1" applyAlignment="1"/>
    <xf numFmtId="0" fontId="0" fillId="7" borderId="1" xfId="0" applyFill="1" applyBorder="1" applyAlignment="1"/>
    <xf numFmtId="0" fontId="0" fillId="7" borderId="10" xfId="0" applyFill="1" applyBorder="1" applyAlignment="1"/>
    <xf numFmtId="0" fontId="0" fillId="7" borderId="11" xfId="0" applyFill="1" applyBorder="1" applyAlignment="1"/>
    <xf numFmtId="0" fontId="0" fillId="7" borderId="12" xfId="0" applyFill="1" applyBorder="1" applyAlignment="1"/>
    <xf numFmtId="0" fontId="0" fillId="7" borderId="13" xfId="0" applyFill="1" applyBorder="1" applyAlignment="1"/>
    <xf numFmtId="0" fontId="0" fillId="4" borderId="14" xfId="0" applyFill="1" applyBorder="1" applyAlignment="1">
      <alignment horizontal="center" vertical="center"/>
    </xf>
    <xf numFmtId="0" fontId="9" fillId="3" borderId="9" xfId="0" applyFont="1" applyFill="1" applyBorder="1" applyAlignment="1">
      <alignment horizontal="center" vertical="center"/>
    </xf>
    <xf numFmtId="0" fontId="0" fillId="8" borderId="11" xfId="0" applyFill="1" applyBorder="1" applyAlignment="1">
      <alignment horizontal="center" vertical="center"/>
    </xf>
    <xf numFmtId="0" fontId="0" fillId="4" borderId="15" xfId="0" applyFill="1" applyBorder="1" applyAlignment="1">
      <alignment horizontal="center" vertical="center"/>
    </xf>
    <xf numFmtId="0" fontId="0" fillId="8" borderId="12" xfId="0" applyFill="1" applyBorder="1" applyAlignment="1">
      <alignment horizontal="center" vertical="center"/>
    </xf>
    <xf numFmtId="0" fontId="0" fillId="3" borderId="12" xfId="0" applyFill="1" applyBorder="1" applyAlignment="1">
      <alignment horizontal="center" vertical="center"/>
    </xf>
    <xf numFmtId="0" fontId="0" fillId="5" borderId="15" xfId="0" applyFill="1" applyBorder="1" applyAlignment="1">
      <alignment horizontal="center" vertical="center"/>
    </xf>
    <xf numFmtId="0" fontId="0" fillId="5" borderId="16" xfId="0" applyFill="1" applyBorder="1" applyAlignment="1">
      <alignment horizontal="center" vertical="center"/>
    </xf>
    <xf numFmtId="0" fontId="9" fillId="5"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0" fillId="0" borderId="0" xfId="0" applyAlignment="1">
      <alignment horizontal="center"/>
    </xf>
    <xf numFmtId="0" fontId="0" fillId="0" borderId="0" xfId="0" applyAlignment="1">
      <alignment wrapText="1"/>
    </xf>
    <xf numFmtId="0" fontId="10" fillId="10" borderId="6" xfId="0" applyFont="1" applyFill="1" applyBorder="1" applyAlignment="1">
      <alignment horizontal="center" vertical="center" wrapText="1"/>
    </xf>
    <xf numFmtId="0" fontId="10" fillId="10" borderId="7"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0" fillId="0" borderId="1" xfId="0" applyBorder="1" applyAlignment="1">
      <alignment horizontal="center" wrapText="1"/>
    </xf>
    <xf numFmtId="0" fontId="0" fillId="0" borderId="10"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9" xfId="0" applyBorder="1" applyAlignment="1">
      <alignment vertical="center" wrapText="1"/>
    </xf>
    <xf numFmtId="0" fontId="0" fillId="0" borderId="11" xfId="0" applyBorder="1" applyAlignment="1">
      <alignment vertical="center" wrapText="1"/>
    </xf>
    <xf numFmtId="0" fontId="11" fillId="0" borderId="0" xfId="0" applyFont="1"/>
    <xf numFmtId="0" fontId="12" fillId="10" borderId="6"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left" vertical="center" wrapText="1"/>
    </xf>
    <xf numFmtId="0" fontId="13" fillId="0" borderId="13" xfId="0" applyFont="1" applyBorder="1" applyAlignment="1">
      <alignment horizontal="center" vertical="center" wrapText="1"/>
    </xf>
    <xf numFmtId="0" fontId="2" fillId="0" borderId="0" xfId="0" applyFont="1" applyFill="1" applyAlignment="1">
      <alignment horizontal="center" vertical="center" wrapText="1"/>
    </xf>
    <xf numFmtId="0" fontId="0" fillId="0" borderId="0" xfId="0"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1" fillId="0" borderId="0" xfId="0" applyFont="1" applyBorder="1" applyAlignment="1">
      <alignment horizontal="center" vertical="center"/>
    </xf>
    <xf numFmtId="0" fontId="12" fillId="10" borderId="44" xfId="0" applyFont="1" applyFill="1" applyBorder="1" applyAlignment="1">
      <alignment horizontal="center" vertical="center" wrapText="1"/>
    </xf>
    <xf numFmtId="0" fontId="13" fillId="0" borderId="41" xfId="0" applyFont="1" applyBorder="1" applyAlignment="1">
      <alignment horizontal="center" vertical="center" wrapText="1"/>
    </xf>
    <xf numFmtId="0" fontId="13" fillId="0" borderId="45" xfId="0" applyFont="1" applyBorder="1" applyAlignment="1">
      <alignment horizontal="center" vertical="center" wrapText="1"/>
    </xf>
    <xf numFmtId="0" fontId="0" fillId="0" borderId="0" xfId="0" applyBorder="1"/>
    <xf numFmtId="0" fontId="0" fillId="0" borderId="1" xfId="0" applyBorder="1" applyAlignment="1">
      <alignment wrapText="1"/>
    </xf>
    <xf numFmtId="0" fontId="0" fillId="0" borderId="12" xfId="0" applyBorder="1" applyAlignment="1"/>
    <xf numFmtId="0" fontId="13" fillId="0" borderId="9" xfId="0" applyFont="1" applyBorder="1" applyAlignment="1">
      <alignment vertical="center" wrapText="1"/>
    </xf>
    <xf numFmtId="0" fontId="13" fillId="0" borderId="11" xfId="0" applyFont="1" applyBorder="1" applyAlignment="1">
      <alignment vertical="center" wrapText="1"/>
    </xf>
    <xf numFmtId="0" fontId="18" fillId="0" borderId="0" xfId="0" applyFont="1"/>
    <xf numFmtId="0" fontId="1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Fill="1" applyBorder="1" applyAlignment="1">
      <alignment vertical="center"/>
    </xf>
    <xf numFmtId="0" fontId="16" fillId="0" borderId="0" xfId="0" applyFont="1"/>
    <xf numFmtId="164" fontId="16" fillId="0" borderId="1" xfId="0" applyNumberFormat="1" applyFont="1" applyBorder="1" applyAlignment="1">
      <alignment horizontal="center" vertical="center" wrapText="1"/>
    </xf>
    <xf numFmtId="0" fontId="20" fillId="0" borderId="0" xfId="0" applyFont="1" applyFill="1" applyBorder="1" applyAlignment="1">
      <alignment horizontal="center" vertical="center"/>
    </xf>
    <xf numFmtId="0" fontId="30" fillId="0" borderId="1" xfId="0" applyFont="1" applyFill="1" applyBorder="1" applyAlignment="1" applyProtection="1">
      <alignment vertical="center"/>
      <protection hidden="1"/>
    </xf>
    <xf numFmtId="0" fontId="28" fillId="8" borderId="1" xfId="0" applyFont="1" applyFill="1" applyBorder="1" applyAlignment="1" applyProtection="1">
      <alignment vertical="center"/>
      <protection hidden="1"/>
    </xf>
    <xf numFmtId="14" fontId="25" fillId="0" borderId="1" xfId="0" applyNumberFormat="1" applyFont="1" applyFill="1" applyBorder="1" applyAlignment="1" applyProtection="1">
      <alignment vertical="center" wrapText="1"/>
      <protection locked="0"/>
    </xf>
    <xf numFmtId="17" fontId="23" fillId="0" borderId="1" xfId="0" applyNumberFormat="1" applyFont="1" applyFill="1" applyBorder="1" applyAlignment="1" applyProtection="1">
      <alignment horizontal="left" vertical="center" wrapText="1"/>
      <protection locked="0"/>
    </xf>
    <xf numFmtId="17" fontId="25" fillId="0" borderId="1" xfId="0" applyNumberFormat="1" applyFont="1" applyFill="1" applyBorder="1" applyAlignment="1" applyProtection="1">
      <alignment vertical="center" wrapText="1"/>
      <protection locked="0"/>
    </xf>
    <xf numFmtId="0" fontId="25" fillId="7" borderId="1" xfId="0" applyFont="1" applyFill="1" applyBorder="1" applyAlignment="1" applyProtection="1">
      <alignment vertical="center" wrapText="1"/>
      <protection locked="0"/>
    </xf>
    <xf numFmtId="17" fontId="25" fillId="0" borderId="1" xfId="0" applyNumberFormat="1"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protection locked="0"/>
    </xf>
    <xf numFmtId="0" fontId="31" fillId="12" borderId="1" xfId="0" applyFont="1" applyFill="1" applyBorder="1" applyAlignment="1" applyProtection="1">
      <alignment horizontal="center" vertical="center"/>
      <protection hidden="1"/>
    </xf>
    <xf numFmtId="0" fontId="31" fillId="0" borderId="1" xfId="0" applyFont="1" applyFill="1" applyBorder="1" applyAlignment="1" applyProtection="1">
      <alignment vertical="center"/>
      <protection hidden="1"/>
    </xf>
    <xf numFmtId="0" fontId="29" fillId="0" borderId="1" xfId="0" applyFont="1" applyFill="1" applyBorder="1" applyAlignment="1" applyProtection="1">
      <alignment vertical="center"/>
      <protection hidden="1"/>
    </xf>
    <xf numFmtId="0" fontId="27" fillId="0" borderId="1" xfId="0" applyFont="1" applyBorder="1" applyAlignment="1" applyProtection="1">
      <alignment vertical="center"/>
      <protection hidden="1"/>
    </xf>
    <xf numFmtId="0" fontId="27" fillId="4" borderId="1" xfId="0" applyFont="1" applyFill="1" applyBorder="1" applyAlignment="1" applyProtection="1">
      <alignment vertical="center"/>
      <protection hidden="1"/>
    </xf>
    <xf numFmtId="0" fontId="29" fillId="0" borderId="1" xfId="0" applyFont="1" applyBorder="1" applyAlignment="1" applyProtection="1">
      <alignment horizontal="center" vertical="center"/>
      <protection hidden="1"/>
    </xf>
    <xf numFmtId="0" fontId="29" fillId="3" borderId="1" xfId="0" applyFont="1" applyFill="1" applyBorder="1" applyAlignment="1" applyProtection="1">
      <alignment vertical="center"/>
      <protection hidden="1"/>
    </xf>
    <xf numFmtId="0" fontId="23" fillId="0" borderId="0" xfId="0" applyFont="1" applyFill="1" applyBorder="1" applyAlignment="1">
      <alignment horizontal="center" vertical="center"/>
    </xf>
    <xf numFmtId="0" fontId="23" fillId="7" borderId="0" xfId="0" applyFont="1" applyFill="1" applyBorder="1" applyAlignment="1">
      <alignment horizontal="center" vertical="center"/>
    </xf>
    <xf numFmtId="0" fontId="30" fillId="4" borderId="1" xfId="0" applyFont="1" applyFill="1" applyBorder="1" applyAlignment="1" applyProtection="1">
      <alignment vertical="center"/>
      <protection hidden="1"/>
    </xf>
    <xf numFmtId="0" fontId="25" fillId="3" borderId="1" xfId="0" applyFont="1" applyFill="1" applyBorder="1" applyAlignment="1" applyProtection="1">
      <alignment horizontal="center" vertical="center"/>
      <protection hidden="1"/>
    </xf>
    <xf numFmtId="0" fontId="25" fillId="8" borderId="1" xfId="0" applyFont="1" applyFill="1" applyBorder="1" applyAlignment="1" applyProtection="1">
      <alignment horizontal="center" vertical="center"/>
      <protection hidden="1"/>
    </xf>
    <xf numFmtId="0" fontId="25" fillId="0" borderId="0" xfId="0" applyFont="1" applyFill="1" applyBorder="1" applyAlignment="1">
      <alignment horizontal="center" vertical="center"/>
    </xf>
    <xf numFmtId="0" fontId="31" fillId="5" borderId="1" xfId="0" applyFont="1" applyFill="1" applyBorder="1" applyAlignment="1" applyProtection="1">
      <alignment vertical="center"/>
      <protection hidden="1"/>
    </xf>
    <xf numFmtId="0" fontId="31" fillId="0" borderId="1" xfId="0" applyFont="1" applyBorder="1" applyAlignment="1" applyProtection="1">
      <alignment vertical="center"/>
      <protection hidden="1"/>
    </xf>
    <xf numFmtId="0" fontId="25" fillId="0" borderId="48" xfId="0" applyFont="1" applyBorder="1" applyAlignment="1" applyProtection="1">
      <alignment horizontal="center" vertical="center" wrapText="1"/>
      <protection locked="0"/>
    </xf>
    <xf numFmtId="0" fontId="23" fillId="0" borderId="1" xfId="0" applyFont="1" applyFill="1" applyBorder="1" applyAlignment="1">
      <alignment horizontal="left" vertical="center" wrapText="1"/>
    </xf>
    <xf numFmtId="0" fontId="23" fillId="0" borderId="1" xfId="0" applyFont="1" applyBorder="1" applyAlignment="1">
      <alignment vertical="center" wrapText="1"/>
    </xf>
    <xf numFmtId="0" fontId="23" fillId="0" borderId="1" xfId="0" applyFont="1" applyFill="1" applyBorder="1" applyAlignment="1">
      <alignment vertical="center" wrapText="1"/>
    </xf>
    <xf numFmtId="0" fontId="23" fillId="0" borderId="1" xfId="0" applyFont="1" applyBorder="1" applyAlignment="1" applyProtection="1">
      <alignment horizontal="center" vertical="center" wrapText="1"/>
      <protection locked="0"/>
    </xf>
    <xf numFmtId="14" fontId="23" fillId="0" borderId="1" xfId="0" applyNumberFormat="1" applyFont="1" applyBorder="1" applyAlignment="1" applyProtection="1">
      <alignment vertical="center" wrapText="1"/>
      <protection locked="0"/>
    </xf>
    <xf numFmtId="14" fontId="23" fillId="0" borderId="1" xfId="0" applyNumberFormat="1" applyFont="1" applyBorder="1" applyAlignment="1" applyProtection="1">
      <alignment horizontal="center" vertical="center" wrapText="1"/>
      <protection locked="0"/>
    </xf>
    <xf numFmtId="0" fontId="25" fillId="0" borderId="1" xfId="0" applyFont="1" applyFill="1" applyBorder="1" applyAlignment="1" applyProtection="1">
      <alignment horizontal="justify" vertical="top" wrapText="1"/>
      <protection locked="0"/>
    </xf>
    <xf numFmtId="14" fontId="25" fillId="7" borderId="1" xfId="0" applyNumberFormat="1" applyFont="1" applyFill="1" applyBorder="1" applyAlignment="1" applyProtection="1">
      <alignment horizontal="justify" vertical="center" wrapText="1"/>
      <protection locked="0"/>
    </xf>
    <xf numFmtId="0" fontId="25" fillId="14" borderId="1" xfId="0" applyFont="1" applyFill="1" applyBorder="1" applyAlignment="1" applyProtection="1">
      <alignment horizontal="left" vertical="center" wrapText="1"/>
      <protection locked="0"/>
    </xf>
    <xf numFmtId="0" fontId="25" fillId="0" borderId="2" xfId="0" applyFont="1" applyFill="1" applyBorder="1" applyAlignment="1" applyProtection="1">
      <alignment horizontal="center" vertical="center" wrapText="1"/>
      <protection locked="0"/>
    </xf>
    <xf numFmtId="0" fontId="30" fillId="0" borderId="1" xfId="0" applyFont="1" applyBorder="1" applyAlignment="1" applyProtection="1">
      <alignment vertical="center"/>
      <protection hidden="1"/>
    </xf>
    <xf numFmtId="0" fontId="29" fillId="0" borderId="1" xfId="0" applyFont="1" applyBorder="1" applyAlignment="1" applyProtection="1">
      <alignment vertical="center"/>
      <protection hidden="1"/>
    </xf>
    <xf numFmtId="0" fontId="25" fillId="7" borderId="0" xfId="0" applyFont="1" applyFill="1" applyBorder="1" applyAlignment="1" applyProtection="1">
      <alignment horizontal="center" vertical="center"/>
      <protection locked="0"/>
    </xf>
    <xf numFmtId="0" fontId="26" fillId="7" borderId="0" xfId="0" applyFont="1" applyFill="1" applyBorder="1" applyAlignment="1" applyProtection="1">
      <alignment horizontal="left" vertical="center" wrapText="1"/>
      <protection locked="0"/>
    </xf>
    <xf numFmtId="0" fontId="25" fillId="7" borderId="0" xfId="0" applyFont="1" applyFill="1" applyBorder="1" applyAlignment="1" applyProtection="1">
      <alignment vertical="center" wrapText="1"/>
      <protection locked="0"/>
    </xf>
    <xf numFmtId="0" fontId="25" fillId="7" borderId="0" xfId="0" applyFont="1" applyFill="1" applyBorder="1" applyAlignment="1" applyProtection="1">
      <alignment horizontal="center" vertical="center" wrapText="1"/>
      <protection locked="0"/>
    </xf>
    <xf numFmtId="0" fontId="25" fillId="7" borderId="0" xfId="0" applyFont="1" applyFill="1" applyBorder="1" applyAlignment="1" applyProtection="1">
      <alignment horizontal="left" vertical="center" wrapText="1"/>
      <protection locked="0"/>
    </xf>
    <xf numFmtId="0" fontId="25" fillId="7" borderId="0" xfId="0" applyFont="1" applyFill="1" applyBorder="1" applyAlignment="1" applyProtection="1">
      <alignment horizontal="center" vertical="center"/>
      <protection hidden="1"/>
    </xf>
    <xf numFmtId="14" fontId="25" fillId="7" borderId="0" xfId="0" applyNumberFormat="1" applyFont="1" applyFill="1" applyBorder="1" applyAlignment="1" applyProtection="1">
      <alignment horizontal="left" vertical="center" wrapText="1"/>
      <protection locked="0"/>
    </xf>
    <xf numFmtId="14" fontId="25" fillId="7" borderId="0" xfId="0" applyNumberFormat="1" applyFont="1" applyFill="1" applyBorder="1" applyAlignment="1" applyProtection="1">
      <alignment horizontal="center" vertical="center" wrapText="1"/>
      <protection locked="0"/>
    </xf>
    <xf numFmtId="14" fontId="25" fillId="7" borderId="0" xfId="0" applyNumberFormat="1" applyFont="1" applyFill="1" applyBorder="1" applyAlignment="1" applyProtection="1">
      <alignment vertical="center" wrapText="1"/>
      <protection locked="0"/>
    </xf>
    <xf numFmtId="0" fontId="25" fillId="7" borderId="0" xfId="0" applyFont="1" applyFill="1" applyBorder="1" applyAlignment="1">
      <alignment horizontal="center" vertical="center"/>
    </xf>
    <xf numFmtId="0" fontId="23" fillId="7" borderId="0" xfId="0" applyFont="1" applyFill="1" applyBorder="1" applyAlignment="1" applyProtection="1">
      <alignment horizontal="left" vertical="center" wrapText="1"/>
      <protection locked="0"/>
    </xf>
    <xf numFmtId="0" fontId="23" fillId="7" borderId="0" xfId="0" applyFont="1" applyFill="1" applyBorder="1" applyAlignment="1" applyProtection="1">
      <alignment horizontal="center" vertical="center"/>
      <protection locked="0"/>
    </xf>
    <xf numFmtId="0" fontId="22" fillId="7" borderId="0" xfId="0" applyFont="1" applyFill="1" applyBorder="1" applyAlignment="1" applyProtection="1">
      <alignment horizontal="left" vertical="center" wrapText="1"/>
      <protection locked="0"/>
    </xf>
    <xf numFmtId="0" fontId="23" fillId="7" borderId="0" xfId="0" applyFont="1" applyFill="1" applyBorder="1" applyAlignment="1" applyProtection="1">
      <alignment vertical="center" wrapText="1"/>
      <protection locked="0"/>
    </xf>
    <xf numFmtId="0" fontId="23" fillId="7" borderId="0" xfId="0" applyFont="1" applyFill="1" applyBorder="1" applyAlignment="1" applyProtection="1">
      <alignment horizontal="center" vertical="center" wrapText="1"/>
      <protection locked="0"/>
    </xf>
    <xf numFmtId="0" fontId="23" fillId="7" borderId="0" xfId="0" applyFont="1" applyFill="1" applyBorder="1" applyAlignment="1" applyProtection="1">
      <alignment horizontal="center" vertical="center"/>
      <protection hidden="1"/>
    </xf>
    <xf numFmtId="14" fontId="23" fillId="7" borderId="0" xfId="0" applyNumberFormat="1" applyFont="1" applyFill="1" applyBorder="1" applyAlignment="1" applyProtection="1">
      <alignment horizontal="left" vertical="center" wrapText="1"/>
      <protection locked="0"/>
    </xf>
    <xf numFmtId="14" fontId="23" fillId="7" borderId="0" xfId="0" applyNumberFormat="1" applyFont="1" applyFill="1" applyBorder="1" applyAlignment="1" applyProtection="1">
      <alignment horizontal="center" vertical="center" wrapText="1"/>
      <protection locked="0"/>
    </xf>
    <xf numFmtId="14" fontId="23" fillId="7" borderId="0" xfId="0" applyNumberFormat="1" applyFont="1" applyFill="1" applyBorder="1" applyAlignment="1" applyProtection="1">
      <alignment vertical="center" wrapText="1"/>
      <protection locked="0"/>
    </xf>
    <xf numFmtId="0" fontId="23" fillId="7" borderId="0" xfId="0" applyFont="1" applyFill="1" applyBorder="1" applyAlignment="1">
      <alignment horizontal="left" vertical="center"/>
    </xf>
    <xf numFmtId="0" fontId="22" fillId="7" borderId="0" xfId="0" applyFont="1" applyFill="1" applyBorder="1" applyAlignment="1">
      <alignment horizontal="left" vertical="center"/>
    </xf>
    <xf numFmtId="0" fontId="23" fillId="7" borderId="0" xfId="0" applyFont="1" applyFill="1" applyBorder="1" applyAlignment="1">
      <alignment vertical="center"/>
    </xf>
    <xf numFmtId="0" fontId="23" fillId="7" borderId="0"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Fill="1" applyAlignment="1">
      <alignment horizontal="left" vertical="center"/>
    </xf>
    <xf numFmtId="0" fontId="23" fillId="0" borderId="0" xfId="0" applyFont="1" applyAlignment="1">
      <alignment vertical="center"/>
    </xf>
    <xf numFmtId="0" fontId="23" fillId="0" borderId="0" xfId="0" applyFont="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left"/>
    </xf>
    <xf numFmtId="0" fontId="23" fillId="0" borderId="0" xfId="0" applyFont="1" applyAlignment="1"/>
    <xf numFmtId="0" fontId="23" fillId="0" borderId="0" xfId="0" applyFont="1" applyAlignment="1">
      <alignment horizontal="center" wrapText="1"/>
    </xf>
    <xf numFmtId="0" fontId="23" fillId="0" borderId="0" xfId="0" applyFont="1"/>
    <xf numFmtId="0" fontId="23" fillId="0" borderId="0" xfId="0" applyFont="1" applyAlignment="1">
      <alignment horizontal="center"/>
    </xf>
    <xf numFmtId="0" fontId="24" fillId="0" borderId="0" xfId="0" applyFont="1" applyFill="1" applyBorder="1"/>
    <xf numFmtId="0" fontId="25" fillId="12" borderId="0" xfId="0" applyFont="1" applyFill="1" applyBorder="1" applyAlignment="1">
      <alignment horizontal="center" vertical="center"/>
    </xf>
    <xf numFmtId="0" fontId="25" fillId="0" borderId="0" xfId="0" applyFont="1" applyBorder="1" applyAlignment="1">
      <alignment horizontal="center" vertical="center"/>
    </xf>
    <xf numFmtId="0" fontId="23" fillId="0" borderId="0" xfId="0" applyFont="1" applyFill="1" applyBorder="1"/>
    <xf numFmtId="14" fontId="25" fillId="0" borderId="1" xfId="0" applyNumberFormat="1" applyFont="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5" fillId="0" borderId="41" xfId="0" applyFont="1" applyBorder="1" applyAlignment="1" applyProtection="1">
      <alignment horizontal="center" vertical="center" wrapText="1"/>
      <protection locked="0"/>
    </xf>
    <xf numFmtId="0" fontId="25" fillId="0" borderId="43" xfId="0" applyFont="1" applyBorder="1" applyAlignment="1" applyProtection="1">
      <alignment horizontal="center" vertical="center" wrapText="1"/>
      <protection locked="0"/>
    </xf>
    <xf numFmtId="0" fontId="31" fillId="15" borderId="1" xfId="0" applyFont="1" applyFill="1" applyBorder="1" applyAlignment="1" applyProtection="1">
      <alignment horizontal="center" vertical="center"/>
      <protection hidden="1"/>
    </xf>
    <xf numFmtId="0" fontId="27" fillId="3" borderId="1" xfId="0" applyFont="1" applyFill="1" applyBorder="1" applyAlignment="1" applyProtection="1">
      <alignment horizontal="center" vertical="center"/>
      <protection hidden="1"/>
    </xf>
    <xf numFmtId="0" fontId="31" fillId="0" borderId="1" xfId="0" applyFont="1" applyBorder="1" applyAlignment="1" applyProtection="1">
      <alignment horizontal="center" vertical="center"/>
      <protection hidden="1"/>
    </xf>
    <xf numFmtId="0" fontId="25" fillId="0" borderId="1" xfId="0" applyFont="1" applyBorder="1" applyAlignment="1" applyProtection="1">
      <alignment horizontal="center" vertical="center"/>
      <protection locked="0"/>
    </xf>
    <xf numFmtId="17" fontId="25" fillId="0" borderId="18" xfId="0" applyNumberFormat="1" applyFont="1" applyBorder="1" applyAlignment="1" applyProtection="1">
      <alignment horizontal="center" vertical="center" wrapText="1"/>
      <protection locked="0"/>
    </xf>
    <xf numFmtId="17" fontId="25" fillId="0" borderId="18" xfId="0" applyNumberFormat="1" applyFont="1" applyBorder="1" applyAlignment="1" applyProtection="1">
      <alignment horizontal="left" vertical="center" wrapText="1"/>
      <protection locked="0"/>
    </xf>
    <xf numFmtId="0" fontId="25" fillId="0" borderId="0" xfId="0" applyFont="1" applyAlignment="1">
      <alignment horizontal="center" vertical="center"/>
    </xf>
    <xf numFmtId="0" fontId="0" fillId="0" borderId="0" xfId="0" applyFill="1" applyBorder="1" applyAlignment="1">
      <alignment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3" fillId="0" borderId="37" xfId="0" applyFont="1" applyFill="1" applyBorder="1" applyAlignment="1">
      <alignment vertical="center"/>
    </xf>
    <xf numFmtId="0" fontId="23" fillId="0" borderId="15" xfId="0" applyFont="1" applyFill="1" applyBorder="1" applyAlignment="1">
      <alignment vertical="center"/>
    </xf>
    <xf numFmtId="0" fontId="25" fillId="0" borderId="1" xfId="0" applyFont="1" applyFill="1" applyBorder="1" applyAlignment="1">
      <alignment horizontal="center" vertical="center"/>
    </xf>
    <xf numFmtId="0" fontId="25"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0" xfId="0" applyFont="1" applyFill="1" applyAlignment="1">
      <alignment horizontal="center" vertical="center"/>
    </xf>
    <xf numFmtId="0" fontId="25" fillId="0" borderId="1" xfId="0" applyFont="1" applyFill="1" applyBorder="1" applyAlignment="1" applyProtection="1">
      <alignment horizontal="left" vertical="center" wrapText="1"/>
      <protection hidden="1"/>
    </xf>
    <xf numFmtId="0" fontId="25" fillId="0" borderId="1" xfId="0" applyFont="1" applyFill="1" applyBorder="1" applyAlignment="1" applyProtection="1">
      <alignment vertical="center" wrapText="1"/>
      <protection hidden="1"/>
    </xf>
    <xf numFmtId="0" fontId="25" fillId="0" borderId="1" xfId="0" applyFont="1" applyFill="1" applyBorder="1" applyAlignment="1" applyProtection="1">
      <alignment horizontal="center" vertical="center" wrapText="1"/>
      <protection hidden="1"/>
    </xf>
    <xf numFmtId="0" fontId="25" fillId="7" borderId="1" xfId="0" applyFont="1" applyFill="1" applyBorder="1" applyAlignment="1" applyProtection="1">
      <alignment horizontal="center" vertical="center" wrapText="1"/>
      <protection locked="0"/>
    </xf>
    <xf numFmtId="0" fontId="23" fillId="0" borderId="18" xfId="0" applyFont="1" applyFill="1" applyBorder="1" applyAlignment="1" applyProtection="1">
      <alignment vertical="center" wrapText="1"/>
      <protection locked="0"/>
    </xf>
    <xf numFmtId="0" fontId="25" fillId="14" borderId="1" xfId="0" applyFont="1" applyFill="1" applyBorder="1" applyAlignment="1" applyProtection="1">
      <alignment vertical="center" wrapText="1"/>
      <protection locked="0"/>
    </xf>
    <xf numFmtId="0" fontId="25" fillId="14" borderId="1" xfId="0"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wrapText="1"/>
    </xf>
    <xf numFmtId="0" fontId="27" fillId="0" borderId="1" xfId="0" applyFont="1" applyFill="1" applyBorder="1" applyAlignment="1" applyProtection="1">
      <alignment vertical="center"/>
      <protection hidden="1"/>
    </xf>
    <xf numFmtId="0" fontId="25" fillId="0" borderId="0" xfId="0" applyFont="1" applyFill="1" applyAlignment="1">
      <alignment horizontal="center" vertical="center"/>
    </xf>
    <xf numFmtId="0" fontId="31" fillId="15" borderId="1" xfId="0" applyFont="1" applyFill="1" applyBorder="1" applyAlignment="1" applyProtection="1">
      <alignment vertical="center"/>
      <protection hidden="1"/>
    </xf>
    <xf numFmtId="0" fontId="23" fillId="0" borderId="18" xfId="0" applyFont="1" applyFill="1" applyBorder="1" applyAlignment="1" applyProtection="1">
      <alignment horizontal="justify" vertical="center" wrapText="1"/>
      <protection locked="0"/>
    </xf>
    <xf numFmtId="0" fontId="25" fillId="0" borderId="18" xfId="0" applyFont="1" applyFill="1" applyBorder="1" applyAlignment="1" applyProtection="1">
      <alignment horizontal="justify" vertical="center" wrapText="1"/>
      <protection locked="0"/>
    </xf>
    <xf numFmtId="0" fontId="27" fillId="15" borderId="1" xfId="0" applyFont="1" applyFill="1" applyBorder="1" applyAlignment="1" applyProtection="1">
      <alignment horizontal="center" vertical="center"/>
      <protection hidden="1"/>
    </xf>
    <xf numFmtId="17" fontId="25" fillId="0" borderId="1" xfId="0" applyNumberFormat="1" applyFont="1" applyBorder="1" applyAlignment="1" applyProtection="1">
      <alignment horizontal="left" vertical="center" wrapText="1"/>
      <protection locked="0"/>
    </xf>
    <xf numFmtId="17" fontId="25" fillId="0" borderId="1" xfId="0" applyNumberFormat="1" applyFont="1" applyBorder="1" applyAlignment="1" applyProtection="1">
      <alignment vertical="center" wrapText="1"/>
      <protection locked="0"/>
    </xf>
    <xf numFmtId="0" fontId="25" fillId="0" borderId="1" xfId="0" applyFont="1" applyBorder="1" applyAlignment="1" applyProtection="1">
      <alignment horizontal="left" vertical="top" wrapText="1"/>
      <protection locked="0"/>
    </xf>
    <xf numFmtId="0" fontId="25" fillId="0" borderId="0" xfId="0" applyFont="1" applyFill="1" applyBorder="1" applyAlignment="1">
      <alignment horizontal="left" vertical="center" wrapText="1"/>
    </xf>
    <xf numFmtId="0" fontId="32" fillId="0" borderId="1" xfId="0" applyFont="1" applyBorder="1" applyAlignment="1">
      <alignment vertical="center" wrapText="1"/>
    </xf>
    <xf numFmtId="0" fontId="23" fillId="0" borderId="18" xfId="0" applyFont="1" applyBorder="1" applyAlignment="1" applyProtection="1">
      <alignment vertical="center" wrapText="1"/>
      <protection locked="0"/>
    </xf>
    <xf numFmtId="0" fontId="32" fillId="0" borderId="18" xfId="0" applyFont="1" applyBorder="1" applyAlignment="1">
      <alignment vertical="center" wrapText="1"/>
    </xf>
    <xf numFmtId="0" fontId="22" fillId="0" borderId="1" xfId="0" applyFont="1" applyBorder="1" applyAlignment="1">
      <alignment horizontal="center" vertical="center"/>
    </xf>
    <xf numFmtId="0" fontId="25" fillId="7" borderId="18" xfId="0" applyFont="1" applyFill="1" applyBorder="1" applyAlignment="1" applyProtection="1">
      <alignment horizontal="justify" vertical="center" wrapText="1"/>
      <protection locked="0"/>
    </xf>
    <xf numFmtId="0" fontId="25" fillId="7" borderId="18" xfId="0" applyFont="1" applyFill="1" applyBorder="1" applyAlignment="1" applyProtection="1">
      <alignment horizontal="center" vertical="center" wrapText="1"/>
      <protection locked="0"/>
    </xf>
    <xf numFmtId="0" fontId="25" fillId="7" borderId="1" xfId="0" applyFont="1" applyFill="1" applyBorder="1" applyAlignment="1" applyProtection="1">
      <alignment horizontal="justify" vertical="center" wrapText="1"/>
      <protection locked="0"/>
    </xf>
    <xf numFmtId="0" fontId="23" fillId="7" borderId="1" xfId="0" applyFont="1" applyFill="1" applyBorder="1" applyAlignment="1" applyProtection="1">
      <alignment horizontal="left" vertical="center" wrapText="1"/>
      <protection locked="0"/>
    </xf>
    <xf numFmtId="0" fontId="23" fillId="7" borderId="1" xfId="0" applyFont="1" applyFill="1" applyBorder="1" applyAlignment="1" applyProtection="1">
      <alignment vertical="center" wrapText="1"/>
      <protection locked="0"/>
    </xf>
    <xf numFmtId="0" fontId="23" fillId="7" borderId="1" xfId="0" applyFont="1" applyFill="1" applyBorder="1" applyAlignment="1" applyProtection="1">
      <alignment horizontal="center" vertical="center" wrapText="1"/>
      <protection locked="0"/>
    </xf>
    <xf numFmtId="0" fontId="25" fillId="7" borderId="1" xfId="0" applyFont="1" applyFill="1" applyBorder="1" applyAlignment="1" applyProtection="1">
      <alignment horizontal="left" vertical="center" wrapText="1"/>
      <protection locked="0"/>
    </xf>
    <xf numFmtId="0" fontId="2" fillId="0" borderId="0" xfId="0" applyFont="1" applyAlignment="1">
      <alignment horizontal="center" vertical="center"/>
    </xf>
    <xf numFmtId="0" fontId="25" fillId="7" borderId="1" xfId="0" applyFont="1" applyFill="1" applyBorder="1" applyAlignment="1" applyProtection="1">
      <alignment horizontal="left" vertical="center" wrapText="1"/>
      <protection hidden="1"/>
    </xf>
    <xf numFmtId="14" fontId="23" fillId="7" borderId="1" xfId="0" applyNumberFormat="1" applyFont="1" applyFill="1" applyBorder="1" applyAlignment="1" applyProtection="1">
      <alignment horizontal="center" vertical="center" wrapText="1"/>
      <protection locked="0"/>
    </xf>
    <xf numFmtId="14" fontId="25" fillId="7" borderId="1" xfId="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protection locked="0"/>
    </xf>
    <xf numFmtId="0" fontId="23" fillId="7" borderId="1" xfId="0" applyFont="1" applyFill="1" applyBorder="1" applyAlignment="1" applyProtection="1">
      <alignment horizontal="center" vertical="center"/>
      <protection hidden="1"/>
    </xf>
    <xf numFmtId="14" fontId="25" fillId="7" borderId="1" xfId="0" applyNumberFormat="1" applyFont="1" applyFill="1" applyBorder="1" applyAlignment="1" applyProtection="1">
      <alignment horizontal="left" vertical="center" wrapText="1"/>
      <protection locked="0"/>
    </xf>
    <xf numFmtId="0" fontId="25" fillId="8" borderId="1" xfId="0" applyFont="1" applyFill="1" applyBorder="1" applyAlignment="1" applyProtection="1">
      <alignment horizontal="center" vertical="center" wrapText="1"/>
      <protection locked="0"/>
    </xf>
    <xf numFmtId="0" fontId="25" fillId="0" borderId="15" xfId="0" applyFont="1" applyBorder="1" applyAlignment="1" applyProtection="1">
      <alignment horizontal="left" vertical="center" wrapText="1"/>
      <protection hidden="1"/>
    </xf>
    <xf numFmtId="0" fontId="25" fillId="0" borderId="1" xfId="0" applyFont="1" applyBorder="1" applyAlignment="1" applyProtection="1">
      <alignment horizontal="left" vertical="center" wrapText="1"/>
      <protection hidden="1"/>
    </xf>
    <xf numFmtId="0" fontId="23" fillId="0" borderId="1" xfId="0" applyFont="1" applyBorder="1" applyAlignment="1" applyProtection="1">
      <alignment horizontal="justify" vertical="center" wrapText="1"/>
      <protection locked="0"/>
    </xf>
    <xf numFmtId="0" fontId="32" fillId="0" borderId="1" xfId="0" applyFont="1" applyBorder="1" applyAlignment="1" applyProtection="1">
      <alignment vertical="center" wrapText="1"/>
      <protection hidden="1"/>
    </xf>
    <xf numFmtId="0" fontId="32" fillId="0" borderId="1" xfId="0" applyFont="1" applyBorder="1" applyAlignment="1" applyProtection="1">
      <alignment vertical="center"/>
      <protection hidden="1"/>
    </xf>
    <xf numFmtId="0" fontId="32" fillId="0" borderId="1" xfId="0" applyFont="1" applyBorder="1" applyAlignment="1" applyProtection="1">
      <alignment horizontal="center" vertical="center" wrapText="1"/>
      <protection hidden="1"/>
    </xf>
    <xf numFmtId="0" fontId="25" fillId="0" borderId="1" xfId="0" applyFont="1" applyBorder="1" applyAlignment="1" applyProtection="1">
      <alignment horizontal="left" vertical="center"/>
      <protection locked="0"/>
    </xf>
    <xf numFmtId="0" fontId="28" fillId="8" borderId="1" xfId="0" applyFont="1" applyFill="1" applyBorder="1" applyAlignment="1" applyProtection="1">
      <alignment horizontal="left" vertical="center"/>
      <protection hidden="1"/>
    </xf>
    <xf numFmtId="0" fontId="25" fillId="0" borderId="0" xfId="0" applyFont="1" applyAlignment="1">
      <alignment horizontal="left" vertical="center"/>
    </xf>
    <xf numFmtId="0" fontId="25" fillId="7" borderId="1" xfId="0" applyFont="1" applyFill="1" applyBorder="1" applyAlignment="1" applyProtection="1">
      <alignment horizontal="center" vertical="center"/>
      <protection locked="0"/>
    </xf>
    <xf numFmtId="0" fontId="25" fillId="7" borderId="1" xfId="0" applyFont="1" applyFill="1" applyBorder="1" applyAlignment="1" applyProtection="1">
      <alignment horizontal="center" vertical="center" wrapText="1"/>
      <protection hidden="1"/>
    </xf>
    <xf numFmtId="14" fontId="25" fillId="7" borderId="1" xfId="0" applyNumberFormat="1" applyFont="1" applyFill="1" applyBorder="1" applyAlignment="1" applyProtection="1">
      <alignment vertical="center" wrapText="1"/>
      <protection locked="0"/>
    </xf>
    <xf numFmtId="0" fontId="25" fillId="7" borderId="0" xfId="0" applyFont="1" applyFill="1" applyAlignment="1">
      <alignment horizontal="center" vertical="center"/>
    </xf>
    <xf numFmtId="0" fontId="23" fillId="7" borderId="0" xfId="0" applyFont="1" applyFill="1" applyAlignment="1">
      <alignment horizontal="center" vertical="center"/>
    </xf>
    <xf numFmtId="0" fontId="25" fillId="15" borderId="1" xfId="0" applyFont="1" applyFill="1" applyBorder="1" applyAlignment="1" applyProtection="1">
      <alignment horizontal="center" vertical="center"/>
      <protection hidden="1"/>
    </xf>
    <xf numFmtId="0" fontId="23" fillId="0" borderId="1" xfId="0" applyFont="1" applyBorder="1" applyAlignment="1">
      <alignment horizontal="left" vertical="center" wrapText="1"/>
    </xf>
    <xf numFmtId="0" fontId="25" fillId="0" borderId="15" xfId="0" applyFont="1" applyBorder="1" applyAlignment="1" applyProtection="1">
      <alignment horizontal="center" vertical="center"/>
      <protection locked="0"/>
    </xf>
    <xf numFmtId="0" fontId="25" fillId="0" borderId="18"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25" fillId="0" borderId="18" xfId="0"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wrapText="1"/>
      <protection locked="0"/>
    </xf>
    <xf numFmtId="0" fontId="28" fillId="8" borderId="15" xfId="0" applyFont="1" applyFill="1" applyBorder="1" applyAlignment="1" applyProtection="1">
      <alignment horizontal="center" vertical="center"/>
      <protection hidden="1"/>
    </xf>
    <xf numFmtId="0" fontId="25" fillId="0" borderId="15" xfId="0" applyFont="1" applyBorder="1" applyAlignment="1" applyProtection="1">
      <alignment horizontal="left" vertical="center" wrapText="1"/>
      <protection locked="0"/>
    </xf>
    <xf numFmtId="0" fontId="22" fillId="6"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14" fontId="25" fillId="0" borderId="1" xfId="0" applyNumberFormat="1"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7" fillId="0" borderId="1" xfId="0" applyFont="1" applyFill="1" applyBorder="1" applyAlignment="1" applyProtection="1">
      <alignment horizontal="center" vertical="center"/>
      <protection hidden="1"/>
    </xf>
    <xf numFmtId="0" fontId="28" fillId="8" borderId="1" xfId="0" applyFont="1" applyFill="1" applyBorder="1" applyAlignment="1" applyProtection="1">
      <alignment horizontal="center" vertical="center"/>
      <protection hidden="1"/>
    </xf>
    <xf numFmtId="0" fontId="25" fillId="0" borderId="1" xfId="0" applyFont="1" applyBorder="1" applyAlignment="1" applyProtection="1">
      <alignment horizontal="center" vertical="center" wrapText="1"/>
      <protection locked="0"/>
    </xf>
    <xf numFmtId="0" fontId="31" fillId="5" borderId="1" xfId="0" applyFont="1" applyFill="1" applyBorder="1" applyAlignment="1" applyProtection="1">
      <alignment horizontal="center" vertical="center"/>
      <protection hidden="1"/>
    </xf>
    <xf numFmtId="0" fontId="25" fillId="4" borderId="1" xfId="0" applyFont="1" applyFill="1" applyBorder="1" applyAlignment="1" applyProtection="1">
      <alignment horizontal="center" vertical="center"/>
      <protection hidden="1"/>
    </xf>
    <xf numFmtId="0" fontId="30" fillId="0" borderId="1" xfId="0" applyFont="1" applyFill="1" applyBorder="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0" fontId="25" fillId="0" borderId="1" xfId="0" applyFont="1" applyFill="1" applyBorder="1" applyAlignment="1" applyProtection="1">
      <alignment horizontal="center" vertical="center"/>
      <protection hidden="1"/>
    </xf>
    <xf numFmtId="0" fontId="25" fillId="0" borderId="1" xfId="0" applyFont="1" applyFill="1" applyBorder="1" applyAlignment="1" applyProtection="1">
      <alignment horizontal="center" vertical="center"/>
      <protection locked="0"/>
    </xf>
    <xf numFmtId="0" fontId="27" fillId="0" borderId="1" xfId="0" applyFont="1" applyBorder="1" applyAlignment="1" applyProtection="1">
      <alignment horizontal="center" vertical="center"/>
      <protection hidden="1"/>
    </xf>
    <xf numFmtId="0" fontId="31" fillId="0" borderId="1" xfId="0" applyFont="1" applyFill="1" applyBorder="1" applyAlignment="1" applyProtection="1">
      <alignment horizontal="center" vertical="center"/>
      <protection hidden="1"/>
    </xf>
    <xf numFmtId="0" fontId="25" fillId="0" borderId="1" xfId="0" applyFont="1" applyFill="1" applyBorder="1" applyAlignment="1" applyProtection="1">
      <alignment vertical="center" wrapText="1"/>
      <protection locked="0"/>
    </xf>
    <xf numFmtId="0" fontId="25" fillId="0" borderId="41" xfId="0" applyFont="1" applyFill="1" applyBorder="1" applyAlignment="1" applyProtection="1">
      <alignment horizontal="center" vertical="center" wrapText="1"/>
      <protection locked="0"/>
    </xf>
    <xf numFmtId="0" fontId="25" fillId="0" borderId="18" xfId="0" applyFont="1" applyFill="1" applyBorder="1" applyAlignment="1" applyProtection="1">
      <alignment vertical="center" wrapText="1"/>
      <protection locked="0"/>
    </xf>
    <xf numFmtId="0" fontId="25" fillId="0" borderId="43" xfId="0" applyFont="1" applyFill="1" applyBorder="1" applyAlignment="1" applyProtection="1">
      <alignment horizontal="center" vertical="center" wrapText="1"/>
      <protection locked="0"/>
    </xf>
    <xf numFmtId="14" fontId="23" fillId="0" borderId="1" xfId="0" applyNumberFormat="1" applyFont="1" applyBorder="1" applyAlignment="1" applyProtection="1">
      <alignment horizontal="left" vertical="center" wrapText="1"/>
      <protection locked="0"/>
    </xf>
    <xf numFmtId="0" fontId="27" fillId="4" borderId="1" xfId="0" applyFont="1" applyFill="1" applyBorder="1" applyAlignment="1" applyProtection="1">
      <alignment horizontal="center" vertical="center"/>
      <protection hidden="1"/>
    </xf>
    <xf numFmtId="14" fontId="25" fillId="0" borderId="1" xfId="0" applyNumberFormat="1" applyFont="1" applyFill="1" applyBorder="1" applyAlignment="1" applyProtection="1">
      <alignment horizontal="center" vertical="center" wrapText="1"/>
      <protection locked="0"/>
    </xf>
    <xf numFmtId="14" fontId="23" fillId="0" borderId="1" xfId="0" applyNumberFormat="1" applyFont="1" applyFill="1" applyBorder="1" applyAlignment="1" applyProtection="1">
      <alignment horizontal="left" vertical="center" wrapText="1"/>
      <protection locked="0"/>
    </xf>
    <xf numFmtId="0" fontId="25" fillId="0" borderId="18" xfId="0" applyFont="1" applyBorder="1" applyAlignment="1" applyProtection="1">
      <alignment vertical="center" wrapText="1"/>
      <protection locked="0"/>
    </xf>
    <xf numFmtId="0" fontId="25" fillId="0" borderId="15" xfId="0" applyFont="1" applyBorder="1" applyAlignment="1" applyProtection="1">
      <alignment vertical="center" wrapText="1"/>
      <protection locked="0"/>
    </xf>
    <xf numFmtId="0" fontId="25" fillId="7" borderId="18" xfId="0" applyFont="1" applyFill="1" applyBorder="1" applyAlignment="1" applyProtection="1">
      <alignment vertical="center" wrapText="1"/>
      <protection locked="0"/>
    </xf>
    <xf numFmtId="0" fontId="23" fillId="0" borderId="1" xfId="0" applyFont="1" applyFill="1" applyBorder="1" applyAlignment="1" applyProtection="1">
      <alignment vertical="center" wrapText="1"/>
      <protection locked="0"/>
    </xf>
    <xf numFmtId="0" fontId="25" fillId="0" borderId="18" xfId="0" applyFont="1" applyFill="1" applyBorder="1" applyAlignment="1">
      <alignment horizontal="center" vertical="center"/>
    </xf>
    <xf numFmtId="0" fontId="25" fillId="0" borderId="1" xfId="0" applyFont="1" applyBorder="1" applyAlignment="1" applyProtection="1">
      <alignment vertical="center" wrapText="1"/>
      <protection locked="0"/>
    </xf>
    <xf numFmtId="0" fontId="25" fillId="0" borderId="1" xfId="0" applyFont="1" applyFill="1" applyBorder="1" applyAlignment="1" applyProtection="1">
      <alignment horizontal="justify" vertical="center" wrapText="1"/>
      <protection locked="0"/>
    </xf>
    <xf numFmtId="0" fontId="25" fillId="0" borderId="1" xfId="0" applyFont="1" applyBorder="1" applyAlignment="1" applyProtection="1">
      <alignment horizontal="justify" vertical="center" wrapText="1"/>
      <protection locked="0"/>
    </xf>
    <xf numFmtId="0" fontId="25" fillId="0" borderId="1" xfId="0" applyFont="1" applyFill="1" applyBorder="1" applyAlignment="1">
      <alignment horizontal="left" vertical="center" wrapText="1"/>
    </xf>
    <xf numFmtId="0" fontId="25" fillId="0" borderId="1" xfId="0" applyFont="1" applyBorder="1" applyAlignment="1" applyProtection="1">
      <alignment vertical="top" wrapText="1"/>
      <protection locked="0"/>
    </xf>
    <xf numFmtId="0" fontId="23" fillId="0" borderId="1" xfId="0" applyFont="1" applyBorder="1" applyAlignment="1" applyProtection="1">
      <alignment horizontal="left" vertical="center" wrapText="1"/>
      <protection locked="0"/>
    </xf>
    <xf numFmtId="14" fontId="25" fillId="0" borderId="1" xfId="0" applyNumberFormat="1" applyFont="1" applyBorder="1" applyAlignment="1" applyProtection="1">
      <alignment horizontal="left" vertical="center" wrapText="1"/>
      <protection locked="0"/>
    </xf>
    <xf numFmtId="0" fontId="25" fillId="0" borderId="1" xfId="0" applyFont="1" applyBorder="1" applyAlignment="1" applyProtection="1">
      <alignment horizontal="center" vertical="center" wrapText="1"/>
      <protection hidden="1"/>
    </xf>
    <xf numFmtId="0" fontId="25" fillId="0" borderId="1" xfId="0" applyFont="1" applyBorder="1" applyAlignment="1" applyProtection="1">
      <alignment horizontal="center" vertical="center"/>
      <protection hidden="1"/>
    </xf>
    <xf numFmtId="0" fontId="25" fillId="0" borderId="1" xfId="0" applyFont="1" applyBorder="1" applyAlignment="1" applyProtection="1">
      <alignment horizontal="justify" vertical="center"/>
      <protection hidden="1"/>
    </xf>
    <xf numFmtId="0" fontId="25" fillId="0" borderId="1" xfId="0" applyFont="1" applyBorder="1" applyAlignment="1" applyProtection="1">
      <alignment horizontal="justify" vertical="center" wrapText="1"/>
      <protection hidden="1"/>
    </xf>
    <xf numFmtId="0" fontId="23" fillId="0" borderId="1"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wrapText="1"/>
      <protection locked="0"/>
    </xf>
    <xf numFmtId="0" fontId="23" fillId="0" borderId="0" xfId="0" applyFont="1" applyBorder="1"/>
    <xf numFmtId="0" fontId="30" fillId="0" borderId="1" xfId="0" applyFont="1" applyBorder="1" applyAlignment="1" applyProtection="1">
      <alignment horizontal="left" vertical="center"/>
      <protection hidden="1"/>
    </xf>
    <xf numFmtId="0" fontId="25" fillId="0" borderId="1" xfId="0" applyFont="1" applyBorder="1" applyAlignment="1" applyProtection="1">
      <alignment horizontal="left" vertical="center" wrapText="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vertical="center" wrapText="1"/>
      <protection locked="0"/>
    </xf>
    <xf numFmtId="0" fontId="25" fillId="0" borderId="1" xfId="0" applyFont="1" applyBorder="1" applyAlignment="1" applyProtection="1">
      <alignment vertical="center" wrapText="1"/>
      <protection hidden="1"/>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center" vertical="center"/>
      <protection locked="0"/>
    </xf>
    <xf numFmtId="0" fontId="25" fillId="0" borderId="1" xfId="0" applyFont="1" applyFill="1" applyBorder="1" applyAlignment="1" applyProtection="1">
      <alignment vertical="center" wrapText="1"/>
      <protection locked="0"/>
    </xf>
    <xf numFmtId="14" fontId="25" fillId="0" borderId="1" xfId="0" applyNumberFormat="1" applyFont="1" applyFill="1" applyBorder="1" applyAlignment="1" applyProtection="1">
      <alignment horizontal="left"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0" fontId="22" fillId="0" borderId="1" xfId="0" applyFont="1" applyBorder="1" applyAlignment="1">
      <alignment horizontal="center" vertical="center"/>
    </xf>
    <xf numFmtId="0" fontId="25" fillId="0" borderId="18" xfId="0" applyFont="1" applyBorder="1" applyAlignment="1" applyProtection="1">
      <alignment horizontal="center" vertical="center"/>
      <protection locked="0"/>
    </xf>
    <xf numFmtId="0" fontId="25" fillId="0" borderId="18"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25"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5" fillId="0" borderId="1" xfId="0" applyFont="1" applyFill="1" applyBorder="1" applyAlignment="1" applyProtection="1">
      <alignment horizontal="left" vertical="center" wrapText="1"/>
      <protection locked="0"/>
    </xf>
    <xf numFmtId="14" fontId="25" fillId="0" borderId="1" xfId="0" applyNumberFormat="1" applyFont="1" applyFill="1" applyBorder="1" applyAlignment="1" applyProtection="1">
      <alignment horizontal="left" vertical="center" wrapText="1"/>
      <protection locked="0"/>
    </xf>
    <xf numFmtId="0" fontId="25" fillId="0" borderId="18"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wrapText="1"/>
      <protection locked="0"/>
    </xf>
    <xf numFmtId="0" fontId="27" fillId="0" borderId="1" xfId="0" applyFont="1" applyBorder="1" applyAlignment="1" applyProtection="1">
      <alignment horizontal="center" vertical="center"/>
      <protection hidden="1"/>
    </xf>
    <xf numFmtId="0" fontId="25" fillId="0" borderId="1" xfId="0" applyFont="1" applyFill="1" applyBorder="1" applyAlignment="1" applyProtection="1">
      <alignment vertical="center" wrapText="1"/>
      <protection locked="0"/>
    </xf>
    <xf numFmtId="14" fontId="25" fillId="0" borderId="18" xfId="0" applyNumberFormat="1" applyFont="1" applyBorder="1" applyAlignment="1" applyProtection="1">
      <alignment horizontal="left" vertical="center" wrapText="1"/>
      <protection locked="0"/>
    </xf>
    <xf numFmtId="0" fontId="25" fillId="0" borderId="18" xfId="0" applyFont="1" applyBorder="1" applyAlignment="1" applyProtection="1">
      <alignment vertical="center" wrapText="1"/>
      <protection locked="0"/>
    </xf>
    <xf numFmtId="0" fontId="25" fillId="0" borderId="15" xfId="0" applyFont="1" applyBorder="1" applyAlignment="1" applyProtection="1">
      <alignment vertical="center" wrapText="1"/>
      <protection locked="0"/>
    </xf>
    <xf numFmtId="0" fontId="25" fillId="0" borderId="1" xfId="0" applyFont="1" applyBorder="1" applyAlignment="1" applyProtection="1">
      <alignment vertical="center" wrapText="1"/>
      <protection locked="0"/>
    </xf>
    <xf numFmtId="14" fontId="25" fillId="0" borderId="1" xfId="0" applyNumberFormat="1" applyFont="1" applyBorder="1" applyAlignment="1" applyProtection="1">
      <alignment horizontal="center" vertical="center" wrapText="1"/>
      <protection locked="0"/>
    </xf>
    <xf numFmtId="0" fontId="23" fillId="0" borderId="1" xfId="0" applyFont="1" applyBorder="1" applyAlignment="1" applyProtection="1">
      <alignment horizontal="left" vertical="center" wrapText="1"/>
      <protection locked="0"/>
    </xf>
    <xf numFmtId="14" fontId="25" fillId="0" borderId="1" xfId="0" applyNumberFormat="1" applyFont="1" applyBorder="1" applyAlignment="1" applyProtection="1">
      <alignment horizontal="left" vertical="center" wrapText="1"/>
      <protection locked="0"/>
    </xf>
    <xf numFmtId="0" fontId="25" fillId="0" borderId="60" xfId="0" applyFont="1" applyFill="1" applyBorder="1" applyAlignment="1" applyProtection="1">
      <alignment horizontal="center" vertical="center" wrapText="1"/>
      <protection locked="0"/>
    </xf>
    <xf numFmtId="0" fontId="25" fillId="0" borderId="59" xfId="0" applyFont="1" applyFill="1" applyBorder="1" applyAlignment="1">
      <alignment horizontal="left" vertical="center" wrapText="1"/>
    </xf>
    <xf numFmtId="0" fontId="25" fillId="0" borderId="58" xfId="0" applyFont="1" applyFill="1" applyBorder="1" applyAlignment="1">
      <alignment horizontal="left" vertical="center" wrapText="1"/>
    </xf>
    <xf numFmtId="0" fontId="32" fillId="0" borderId="58" xfId="0" applyFont="1" applyFill="1" applyBorder="1" applyAlignment="1">
      <alignment horizontal="left" vertical="center" wrapText="1"/>
    </xf>
    <xf numFmtId="0" fontId="25" fillId="0" borderId="61" xfId="0" applyFont="1" applyFill="1" applyBorder="1" applyAlignment="1" applyProtection="1">
      <alignment vertical="center" wrapText="1"/>
      <protection locked="0"/>
    </xf>
    <xf numFmtId="0" fontId="25" fillId="0" borderId="1" xfId="0" applyFont="1" applyFill="1" applyBorder="1" applyAlignment="1" applyProtection="1">
      <alignment horizontal="left" vertical="center" wrapText="1"/>
      <protection locked="0"/>
    </xf>
    <xf numFmtId="14" fontId="25" fillId="0" borderId="18" xfId="0" applyNumberFormat="1" applyFont="1" applyBorder="1" applyAlignment="1" applyProtection="1">
      <alignment horizontal="left" vertical="center" wrapText="1"/>
      <protection locked="0"/>
    </xf>
    <xf numFmtId="14" fontId="25" fillId="0" borderId="1" xfId="0" applyNumberFormat="1"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14" fontId="25" fillId="0" borderId="1" xfId="0" applyNumberFormat="1"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5" fillId="0" borderId="18" xfId="0" applyFont="1" applyBorder="1" applyAlignment="1" applyProtection="1">
      <alignment horizontal="center" vertical="center" wrapText="1"/>
      <protection locked="0"/>
    </xf>
    <xf numFmtId="0" fontId="25" fillId="0" borderId="18" xfId="0" applyFont="1" applyBorder="1" applyAlignment="1" applyProtection="1">
      <alignment horizontal="left" vertical="center" wrapText="1"/>
      <protection locked="0"/>
    </xf>
    <xf numFmtId="0" fontId="25" fillId="0" borderId="15" xfId="0" applyFont="1" applyBorder="1" applyAlignment="1" applyProtection="1">
      <alignment horizontal="left" vertical="center" wrapText="1"/>
      <protection locked="0"/>
    </xf>
    <xf numFmtId="0" fontId="25" fillId="0" borderId="1" xfId="0" applyFont="1" applyBorder="1" applyAlignment="1" applyProtection="1">
      <alignment horizontal="center" vertical="center" wrapText="1"/>
      <protection locked="0"/>
    </xf>
    <xf numFmtId="0" fontId="25" fillId="0" borderId="15" xfId="0" applyFont="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27" fillId="0" borderId="18" xfId="0" applyFont="1" applyBorder="1" applyAlignment="1" applyProtection="1">
      <alignment horizontal="center" vertical="center"/>
      <protection hidden="1"/>
    </xf>
    <xf numFmtId="0" fontId="25" fillId="0" borderId="18" xfId="0" applyFont="1" applyBorder="1" applyAlignment="1" applyProtection="1">
      <alignment horizontal="center" vertical="center"/>
      <protection locked="0"/>
    </xf>
    <xf numFmtId="0" fontId="28" fillId="8" borderId="18" xfId="0" applyFont="1" applyFill="1" applyBorder="1" applyAlignment="1" applyProtection="1">
      <alignment horizontal="center" vertical="center"/>
      <protection hidden="1"/>
    </xf>
    <xf numFmtId="0" fontId="25" fillId="7" borderId="15" xfId="0" applyFont="1" applyFill="1" applyBorder="1" applyAlignment="1" applyProtection="1">
      <alignment horizontal="justify" vertical="center" wrapText="1"/>
      <protection locked="0"/>
    </xf>
    <xf numFmtId="17" fontId="25" fillId="0" borderId="1" xfId="0" applyNumberFormat="1"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0" fontId="33" fillId="9" borderId="42" xfId="0" applyFont="1" applyFill="1" applyBorder="1" applyAlignment="1">
      <alignment horizontal="center" vertical="center" wrapText="1"/>
    </xf>
    <xf numFmtId="0" fontId="33" fillId="9" borderId="47" xfId="0" applyFont="1" applyFill="1" applyBorder="1" applyAlignment="1">
      <alignment horizontal="center" vertical="center" wrapText="1"/>
    </xf>
    <xf numFmtId="0" fontId="26" fillId="0" borderId="41" xfId="0" applyFont="1" applyBorder="1" applyAlignment="1">
      <alignment horizontal="left" vertical="center" wrapText="1"/>
    </xf>
    <xf numFmtId="0" fontId="26" fillId="0" borderId="39" xfId="0" applyFont="1" applyBorder="1" applyAlignment="1">
      <alignment horizontal="left" vertical="center"/>
    </xf>
    <xf numFmtId="0" fontId="26" fillId="0" borderId="2" xfId="0" applyFont="1" applyBorder="1" applyAlignment="1">
      <alignment horizontal="left" vertical="center"/>
    </xf>
    <xf numFmtId="0" fontId="22" fillId="0" borderId="43" xfId="0" applyFont="1" applyBorder="1" applyAlignment="1">
      <alignment horizontal="left" vertical="center" wrapText="1"/>
    </xf>
    <xf numFmtId="0" fontId="22" fillId="0" borderId="38" xfId="0" applyFont="1" applyBorder="1" applyAlignment="1">
      <alignment horizontal="left" vertical="center" wrapText="1"/>
    </xf>
    <xf numFmtId="0" fontId="22" fillId="0" borderId="42" xfId="0" applyFont="1" applyBorder="1" applyAlignment="1">
      <alignment horizontal="left" vertical="center" wrapText="1"/>
    </xf>
    <xf numFmtId="0" fontId="33" fillId="9" borderId="1" xfId="0" applyFont="1" applyFill="1" applyBorder="1" applyAlignment="1">
      <alignment horizontal="center" vertical="center" wrapText="1"/>
    </xf>
    <xf numFmtId="0" fontId="23" fillId="0" borderId="1" xfId="0" applyFont="1" applyBorder="1" applyAlignment="1">
      <alignment horizontal="left" vertical="center" wrapText="1"/>
    </xf>
    <xf numFmtId="0" fontId="22" fillId="0" borderId="46" xfId="0" applyFont="1" applyBorder="1" applyAlignment="1">
      <alignment horizontal="left" vertical="center" wrapText="1"/>
    </xf>
    <xf numFmtId="0" fontId="22" fillId="0" borderId="0" xfId="0" applyFont="1" applyBorder="1" applyAlignment="1">
      <alignment horizontal="left" vertical="center" wrapText="1"/>
    </xf>
    <xf numFmtId="0" fontId="22" fillId="0" borderId="47" xfId="0" applyFont="1" applyBorder="1" applyAlignment="1">
      <alignment horizontal="left" vertical="center" wrapText="1"/>
    </xf>
    <xf numFmtId="0" fontId="22" fillId="0" borderId="48" xfId="0" applyFont="1" applyBorder="1" applyAlignment="1">
      <alignment horizontal="left" vertical="center" wrapText="1"/>
    </xf>
    <xf numFmtId="0" fontId="22" fillId="0" borderId="40" xfId="0" applyFont="1" applyBorder="1" applyAlignment="1">
      <alignment horizontal="left" vertical="center" wrapText="1"/>
    </xf>
    <xf numFmtId="0" fontId="22" fillId="0" borderId="49" xfId="0" applyFont="1" applyBorder="1" applyAlignment="1">
      <alignment horizontal="left" vertical="center" wrapText="1"/>
    </xf>
    <xf numFmtId="0" fontId="22" fillId="0" borderId="1" xfId="0" applyFont="1" applyBorder="1" applyAlignment="1">
      <alignment horizontal="center" vertical="center"/>
    </xf>
    <xf numFmtId="0" fontId="23" fillId="0" borderId="18"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15"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2" fillId="0" borderId="1" xfId="0" applyFont="1" applyBorder="1" applyAlignment="1">
      <alignment horizontal="left" vertical="center" wrapText="1"/>
    </xf>
    <xf numFmtId="0" fontId="28" fillId="8" borderId="18" xfId="0" applyFont="1" applyFill="1" applyBorder="1" applyAlignment="1" applyProtection="1">
      <alignment horizontal="center" vertical="center"/>
      <protection hidden="1"/>
    </xf>
    <xf numFmtId="0" fontId="28" fillId="8" borderId="15" xfId="0" applyFont="1" applyFill="1" applyBorder="1" applyAlignment="1" applyProtection="1">
      <alignment horizontal="center" vertical="center"/>
      <protection hidden="1"/>
    </xf>
    <xf numFmtId="0" fontId="25" fillId="0" borderId="18"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8" fillId="8" borderId="37" xfId="0" applyFont="1" applyFill="1" applyBorder="1" applyAlignment="1" applyProtection="1">
      <alignment horizontal="center" vertical="center"/>
      <protection hidden="1"/>
    </xf>
    <xf numFmtId="0" fontId="25" fillId="0" borderId="18" xfId="0" applyFont="1" applyBorder="1" applyAlignment="1" applyProtection="1">
      <alignment horizontal="left" vertical="center" wrapText="1"/>
      <protection locked="0"/>
    </xf>
    <xf numFmtId="0" fontId="25" fillId="0" borderId="15" xfId="0" applyFont="1" applyBorder="1" applyAlignment="1" applyProtection="1">
      <alignment horizontal="left" vertical="center" wrapText="1"/>
      <protection locked="0"/>
    </xf>
    <xf numFmtId="0" fontId="27" fillId="0" borderId="1" xfId="0" applyFont="1" applyBorder="1" applyAlignment="1" applyProtection="1">
      <alignment horizontal="center" vertical="center"/>
      <protection hidden="1"/>
    </xf>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25" fillId="0" borderId="18"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18" xfId="0" applyFont="1" applyBorder="1" applyAlignment="1" applyProtection="1">
      <alignment vertical="center" wrapText="1"/>
      <protection locked="0"/>
    </xf>
    <xf numFmtId="0" fontId="25" fillId="0" borderId="37" xfId="0" applyFont="1" applyBorder="1" applyAlignment="1" applyProtection="1">
      <alignment vertical="center" wrapText="1"/>
      <protection locked="0"/>
    </xf>
    <xf numFmtId="0" fontId="25" fillId="0" borderId="37" xfId="0" applyFont="1" applyBorder="1" applyAlignment="1" applyProtection="1">
      <alignment horizontal="center" vertical="center" wrapText="1"/>
      <protection locked="0"/>
    </xf>
    <xf numFmtId="0" fontId="25" fillId="0" borderId="43" xfId="0" applyFont="1" applyBorder="1" applyAlignment="1" applyProtection="1">
      <alignment horizontal="center" vertical="center" wrapText="1"/>
      <protection locked="0"/>
    </xf>
    <xf numFmtId="0" fontId="25" fillId="0" borderId="46"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0" fontId="25" fillId="0" borderId="37" xfId="0" applyFont="1" applyBorder="1" applyAlignment="1" applyProtection="1">
      <alignment horizontal="left" vertical="center" wrapText="1"/>
      <protection locked="0"/>
    </xf>
    <xf numFmtId="0" fontId="25" fillId="0" borderId="15" xfId="0" applyFont="1" applyBorder="1" applyAlignment="1" applyProtection="1">
      <alignment horizontal="center" vertical="center"/>
      <protection locked="0"/>
    </xf>
    <xf numFmtId="0" fontId="25" fillId="0" borderId="15" xfId="0" applyFont="1" applyBorder="1" applyAlignment="1" applyProtection="1">
      <alignment vertical="center" wrapText="1"/>
      <protection locked="0"/>
    </xf>
    <xf numFmtId="0" fontId="25" fillId="0" borderId="1" xfId="0" applyFont="1" applyBorder="1" applyAlignment="1" applyProtection="1">
      <alignment vertical="center" wrapText="1"/>
      <protection locked="0"/>
    </xf>
    <xf numFmtId="0" fontId="25" fillId="0" borderId="48" xfId="0" applyFont="1" applyBorder="1" applyAlignment="1" applyProtection="1">
      <alignment horizontal="center" vertical="center" wrapText="1"/>
      <protection locked="0"/>
    </xf>
    <xf numFmtId="0" fontId="25" fillId="0" borderId="46" xfId="0" applyFont="1" applyBorder="1" applyAlignment="1" applyProtection="1">
      <alignment horizontal="center" vertical="center"/>
      <protection locked="0"/>
    </xf>
    <xf numFmtId="0" fontId="25" fillId="0" borderId="47" xfId="0" applyFont="1" applyBorder="1" applyAlignment="1" applyProtection="1">
      <alignment vertical="center" wrapText="1"/>
      <protection locked="0"/>
    </xf>
    <xf numFmtId="0" fontId="25" fillId="0" borderId="53" xfId="0" applyFont="1" applyBorder="1" applyAlignment="1" applyProtection="1">
      <alignment horizontal="center" vertical="center" wrapText="1"/>
      <protection locked="0"/>
    </xf>
    <xf numFmtId="0" fontId="25" fillId="0" borderId="54" xfId="0" applyFont="1" applyBorder="1" applyAlignment="1" applyProtection="1">
      <alignment horizontal="center" vertical="center" wrapText="1"/>
      <protection locked="0"/>
    </xf>
    <xf numFmtId="0" fontId="25" fillId="0" borderId="50" xfId="0" applyFont="1" applyBorder="1" applyAlignment="1" applyProtection="1">
      <alignment horizontal="center" vertical="center" wrapText="1"/>
      <protection locked="0"/>
    </xf>
    <xf numFmtId="0" fontId="25" fillId="0" borderId="51" xfId="0" applyFont="1" applyBorder="1" applyAlignment="1" applyProtection="1">
      <alignment horizontal="center" vertical="center" wrapText="1"/>
      <protection locked="0"/>
    </xf>
    <xf numFmtId="0" fontId="25" fillId="0" borderId="52" xfId="0" applyFont="1" applyBorder="1" applyAlignment="1" applyProtection="1">
      <alignment horizontal="center" vertical="center" wrapText="1"/>
      <protection locked="0"/>
    </xf>
    <xf numFmtId="0" fontId="25" fillId="0" borderId="55" xfId="0" applyFont="1" applyBorder="1" applyAlignment="1" applyProtection="1">
      <alignment horizontal="center" vertical="center" wrapText="1"/>
      <protection locked="0"/>
    </xf>
    <xf numFmtId="0" fontId="25" fillId="0" borderId="56" xfId="0" applyFont="1" applyBorder="1" applyAlignment="1" applyProtection="1">
      <alignment horizontal="center" vertical="center" wrapText="1"/>
      <protection locked="0"/>
    </xf>
    <xf numFmtId="0" fontId="25" fillId="0" borderId="57" xfId="0" applyFont="1" applyBorder="1" applyAlignment="1" applyProtection="1">
      <alignment horizontal="center" vertical="center" wrapText="1"/>
      <protection locked="0"/>
    </xf>
    <xf numFmtId="0" fontId="31" fillId="0" borderId="18" xfId="0" applyFont="1" applyBorder="1" applyAlignment="1" applyProtection="1">
      <alignment horizontal="center" vertical="center"/>
      <protection hidden="1"/>
    </xf>
    <xf numFmtId="0" fontId="31" fillId="0" borderId="37" xfId="0" applyFont="1" applyBorder="1" applyAlignment="1" applyProtection="1">
      <alignment horizontal="center" vertical="center"/>
      <protection hidden="1"/>
    </xf>
    <xf numFmtId="0" fontId="31" fillId="0" borderId="15" xfId="0" applyFont="1" applyBorder="1" applyAlignment="1" applyProtection="1">
      <alignment horizontal="center" vertical="center"/>
      <protection hidden="1"/>
    </xf>
    <xf numFmtId="0" fontId="25" fillId="0" borderId="1" xfId="0" applyFont="1" applyBorder="1" applyAlignment="1">
      <alignment horizontal="left" vertical="center" wrapText="1"/>
    </xf>
    <xf numFmtId="0" fontId="27" fillId="0" borderId="18" xfId="0" applyFont="1" applyBorder="1" applyAlignment="1" applyProtection="1">
      <alignment horizontal="center" vertical="center"/>
      <protection hidden="1"/>
    </xf>
    <xf numFmtId="0" fontId="27" fillId="0" borderId="15" xfId="0" applyFont="1" applyBorder="1" applyAlignment="1" applyProtection="1">
      <alignment horizontal="center" vertical="center"/>
      <protection hidden="1"/>
    </xf>
    <xf numFmtId="14" fontId="25" fillId="0" borderId="1" xfId="0" applyNumberFormat="1" applyFont="1" applyBorder="1" applyAlignment="1" applyProtection="1">
      <alignment horizontal="left" vertical="center" wrapText="1"/>
      <protection locked="0"/>
    </xf>
    <xf numFmtId="0" fontId="27" fillId="8" borderId="18" xfId="0" applyFont="1" applyFill="1" applyBorder="1" applyAlignment="1" applyProtection="1">
      <alignment horizontal="center" vertical="center"/>
      <protection hidden="1"/>
    </xf>
    <xf numFmtId="0" fontId="27" fillId="8" borderId="15" xfId="0" applyFont="1" applyFill="1" applyBorder="1" applyAlignment="1" applyProtection="1">
      <alignment horizontal="center" vertical="center"/>
      <protection hidden="1"/>
    </xf>
    <xf numFmtId="0" fontId="25" fillId="7" borderId="18" xfId="0" applyFont="1" applyFill="1" applyBorder="1" applyAlignment="1" applyProtection="1">
      <alignment vertical="center" wrapText="1"/>
      <protection locked="0"/>
    </xf>
    <xf numFmtId="0" fontId="25" fillId="7" borderId="15" xfId="0" applyFont="1" applyFill="1" applyBorder="1" applyAlignment="1" applyProtection="1">
      <alignment vertical="center" wrapText="1"/>
      <protection locked="0"/>
    </xf>
    <xf numFmtId="0" fontId="25" fillId="0" borderId="43" xfId="0" applyFont="1" applyBorder="1" applyAlignment="1" applyProtection="1">
      <alignment horizontal="left" vertical="center" wrapText="1"/>
      <protection locked="0"/>
    </xf>
    <xf numFmtId="0" fontId="25" fillId="0" borderId="4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7" fillId="4" borderId="18" xfId="0" applyFont="1" applyFill="1" applyBorder="1" applyAlignment="1" applyProtection="1">
      <alignment horizontal="center" vertical="center"/>
      <protection hidden="1"/>
    </xf>
    <xf numFmtId="0" fontId="27" fillId="4" borderId="37" xfId="0" applyFont="1" applyFill="1" applyBorder="1" applyAlignment="1" applyProtection="1">
      <alignment horizontal="center" vertical="center"/>
      <protection hidden="1"/>
    </xf>
    <xf numFmtId="0" fontId="27" fillId="4" borderId="15" xfId="0" applyFont="1" applyFill="1" applyBorder="1" applyAlignment="1" applyProtection="1">
      <alignment horizontal="center" vertical="center"/>
      <protection hidden="1"/>
    </xf>
    <xf numFmtId="0" fontId="25" fillId="0" borderId="18" xfId="0" applyFont="1" applyFill="1" applyBorder="1" applyAlignment="1" applyProtection="1">
      <alignment horizontal="center" vertical="center"/>
      <protection locked="0"/>
    </xf>
    <xf numFmtId="0" fontId="25" fillId="0" borderId="37" xfId="0" applyFont="1" applyFill="1" applyBorder="1" applyAlignment="1" applyProtection="1">
      <alignment horizontal="center" vertical="center"/>
      <protection locked="0"/>
    </xf>
    <xf numFmtId="0" fontId="25" fillId="0" borderId="15" xfId="0" applyFont="1" applyFill="1" applyBorder="1" applyAlignment="1" applyProtection="1">
      <alignment horizontal="center" vertical="center"/>
      <protection locked="0"/>
    </xf>
    <xf numFmtId="0" fontId="25" fillId="0" borderId="18" xfId="0" applyFont="1" applyFill="1" applyBorder="1" applyAlignment="1" applyProtection="1">
      <alignment horizontal="center" vertical="center" wrapText="1"/>
      <protection locked="0"/>
    </xf>
    <xf numFmtId="0" fontId="25" fillId="0" borderId="37" xfId="0" applyFont="1" applyFill="1" applyBorder="1" applyAlignment="1" applyProtection="1">
      <alignment horizontal="center" vertical="center" wrapText="1"/>
      <protection locked="0"/>
    </xf>
    <xf numFmtId="0" fontId="25" fillId="0" borderId="15" xfId="0" applyFont="1" applyFill="1" applyBorder="1" applyAlignment="1" applyProtection="1">
      <alignment horizontal="center" vertical="center" wrapText="1"/>
      <protection locked="0"/>
    </xf>
    <xf numFmtId="0" fontId="27" fillId="0" borderId="18" xfId="0" applyFont="1" applyFill="1" applyBorder="1" applyAlignment="1" applyProtection="1">
      <alignment horizontal="center" vertical="center"/>
      <protection hidden="1"/>
    </xf>
    <xf numFmtId="0" fontId="27" fillId="0" borderId="37" xfId="0" applyFont="1" applyFill="1" applyBorder="1" applyAlignment="1" applyProtection="1">
      <alignment horizontal="center" vertical="center"/>
      <protection hidden="1"/>
    </xf>
    <xf numFmtId="0" fontId="27" fillId="0" borderId="15" xfId="0" applyFont="1" applyFill="1" applyBorder="1" applyAlignment="1" applyProtection="1">
      <alignment horizontal="center" vertical="center"/>
      <protection hidden="1"/>
    </xf>
    <xf numFmtId="0" fontId="25"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protection hidden="1"/>
    </xf>
    <xf numFmtId="0" fontId="25" fillId="0" borderId="1" xfId="0" applyFont="1" applyFill="1" applyBorder="1" applyAlignment="1" applyProtection="1">
      <alignment horizontal="center" vertical="center"/>
      <protection locked="0"/>
    </xf>
    <xf numFmtId="0" fontId="25" fillId="14" borderId="18" xfId="0" applyFont="1" applyFill="1" applyBorder="1" applyAlignment="1" applyProtection="1">
      <alignment horizontal="left" vertical="center" wrapText="1"/>
      <protection locked="0"/>
    </xf>
    <xf numFmtId="0" fontId="25" fillId="14" borderId="15" xfId="0" applyFont="1" applyFill="1" applyBorder="1" applyAlignment="1" applyProtection="1">
      <alignment horizontal="left" vertical="center" wrapText="1"/>
      <protection locked="0"/>
    </xf>
    <xf numFmtId="0" fontId="28" fillId="8" borderId="1" xfId="0" applyFont="1" applyFill="1" applyBorder="1" applyAlignment="1" applyProtection="1">
      <alignment horizontal="center" vertical="center"/>
      <protection hidden="1"/>
    </xf>
    <xf numFmtId="0" fontId="22" fillId="6"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center" vertical="center" wrapText="1"/>
      <protection locked="0"/>
    </xf>
    <xf numFmtId="14" fontId="25" fillId="0" borderId="1" xfId="0" applyNumberFormat="1" applyFont="1" applyFill="1" applyBorder="1" applyAlignment="1" applyProtection="1">
      <alignment horizontal="center" vertical="center" wrapText="1"/>
      <protection locked="0"/>
    </xf>
    <xf numFmtId="14" fontId="25" fillId="0" borderId="1" xfId="0" applyNumberFormat="1" applyFont="1" applyFill="1" applyBorder="1" applyAlignment="1" applyProtection="1">
      <alignment horizontal="left" vertical="center" wrapText="1"/>
      <protection locked="0"/>
    </xf>
    <xf numFmtId="14" fontId="25" fillId="0" borderId="18" xfId="0" applyNumberFormat="1" applyFont="1" applyBorder="1" applyAlignment="1" applyProtection="1">
      <alignment horizontal="center" vertical="center" wrapText="1"/>
      <protection locked="0"/>
    </xf>
    <xf numFmtId="14" fontId="25" fillId="0" borderId="37" xfId="0" applyNumberFormat="1" applyFont="1" applyBorder="1" applyAlignment="1" applyProtection="1">
      <alignment horizontal="center" vertical="center" wrapText="1"/>
      <protection locked="0"/>
    </xf>
    <xf numFmtId="14" fontId="25" fillId="0" borderId="15" xfId="0" applyNumberFormat="1" applyFont="1" applyBorder="1" applyAlignment="1" applyProtection="1">
      <alignment horizontal="center" vertical="center" wrapText="1"/>
      <protection locked="0"/>
    </xf>
    <xf numFmtId="0" fontId="27" fillId="0" borderId="1" xfId="0" applyFont="1" applyFill="1" applyBorder="1" applyAlignment="1" applyProtection="1">
      <alignment horizontal="center" vertical="center"/>
      <protection hidden="1"/>
    </xf>
    <xf numFmtId="0" fontId="29" fillId="3" borderId="1" xfId="0" applyFont="1" applyFill="1" applyBorder="1" applyAlignment="1" applyProtection="1">
      <alignment horizontal="center" vertical="center"/>
      <protection hidden="1"/>
    </xf>
    <xf numFmtId="0" fontId="25" fillId="8" borderId="1" xfId="0" applyFont="1" applyFill="1" applyBorder="1" applyAlignment="1" applyProtection="1">
      <alignment horizontal="center" vertical="center"/>
      <protection hidden="1"/>
    </xf>
    <xf numFmtId="0" fontId="27" fillId="13" borderId="1" xfId="0" applyFont="1" applyFill="1" applyBorder="1" applyAlignment="1" applyProtection="1">
      <alignment horizontal="center" vertical="center"/>
      <protection hidden="1"/>
    </xf>
    <xf numFmtId="0" fontId="31" fillId="0" borderId="18" xfId="0" applyFont="1" applyFill="1" applyBorder="1" applyAlignment="1" applyProtection="1">
      <alignment horizontal="center" vertical="center"/>
      <protection hidden="1"/>
    </xf>
    <xf numFmtId="0" fontId="31" fillId="0" borderId="15" xfId="0" applyFont="1" applyFill="1" applyBorder="1" applyAlignment="1" applyProtection="1">
      <alignment horizontal="center" vertical="center"/>
      <protection hidden="1"/>
    </xf>
    <xf numFmtId="0" fontId="30" fillId="0" borderId="1" xfId="0" applyFont="1" applyFill="1" applyBorder="1" applyAlignment="1" applyProtection="1">
      <alignment horizontal="center" vertical="center"/>
      <protection hidden="1"/>
    </xf>
    <xf numFmtId="0" fontId="29" fillId="0" borderId="18" xfId="0" applyFont="1" applyBorder="1" applyAlignment="1" applyProtection="1">
      <alignment horizontal="center" vertical="center"/>
      <protection hidden="1"/>
    </xf>
    <xf numFmtId="0" fontId="29" fillId="0" borderId="15" xfId="0" applyFont="1" applyBorder="1" applyAlignment="1" applyProtection="1">
      <alignment horizontal="center" vertical="center"/>
      <protection hidden="1"/>
    </xf>
    <xf numFmtId="0" fontId="25" fillId="0" borderId="1" xfId="0" applyFont="1" applyFill="1" applyBorder="1" applyAlignment="1" applyProtection="1">
      <alignment vertical="center" wrapText="1"/>
      <protection locked="0"/>
    </xf>
    <xf numFmtId="0" fontId="23" fillId="0" borderId="18"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5" fillId="0" borderId="4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left" vertical="center" wrapText="1"/>
      <protection locked="0"/>
    </xf>
    <xf numFmtId="0" fontId="25" fillId="0" borderId="18" xfId="0" applyFont="1" applyFill="1" applyBorder="1" applyAlignment="1" applyProtection="1">
      <alignment vertical="center" wrapText="1"/>
      <protection locked="0"/>
    </xf>
    <xf numFmtId="0" fontId="25" fillId="0" borderId="15" xfId="0" applyFont="1" applyFill="1" applyBorder="1" applyAlignment="1" applyProtection="1">
      <alignment vertical="center" wrapText="1"/>
      <protection locked="0"/>
    </xf>
    <xf numFmtId="0" fontId="25" fillId="0" borderId="43" xfId="0" applyFont="1" applyFill="1" applyBorder="1" applyAlignment="1" applyProtection="1">
      <alignment horizontal="center" vertical="center" wrapText="1"/>
      <protection locked="0"/>
    </xf>
    <xf numFmtId="0" fontId="25" fillId="0" borderId="48" xfId="0" applyFont="1" applyFill="1" applyBorder="1" applyAlignment="1" applyProtection="1">
      <alignment horizontal="center" vertical="center" wrapText="1"/>
      <protection locked="0"/>
    </xf>
    <xf numFmtId="14" fontId="23" fillId="0" borderId="1" xfId="0" applyNumberFormat="1" applyFont="1" applyBorder="1" applyAlignment="1" applyProtection="1">
      <alignment horizontal="left" vertical="center" wrapText="1"/>
      <protection locked="0"/>
    </xf>
    <xf numFmtId="0" fontId="25" fillId="4" borderId="18" xfId="0" applyFont="1" applyFill="1" applyBorder="1" applyAlignment="1" applyProtection="1">
      <alignment horizontal="center" vertical="center" wrapText="1"/>
      <protection hidden="1"/>
    </xf>
    <xf numFmtId="0" fontId="25" fillId="4" borderId="15" xfId="0" applyFont="1" applyFill="1" applyBorder="1" applyAlignment="1" applyProtection="1">
      <alignment horizontal="center" vertical="center" wrapText="1"/>
      <protection hidden="1"/>
    </xf>
    <xf numFmtId="0" fontId="27" fillId="4" borderId="1" xfId="0" applyFont="1" applyFill="1" applyBorder="1" applyAlignment="1" applyProtection="1">
      <alignment horizontal="center" vertical="center"/>
      <protection hidden="1"/>
    </xf>
    <xf numFmtId="0" fontId="25" fillId="0" borderId="18" xfId="0" applyFont="1" applyFill="1" applyBorder="1" applyAlignment="1" applyProtection="1">
      <alignment horizontal="left" vertical="center" wrapText="1"/>
      <protection locked="0"/>
    </xf>
    <xf numFmtId="0" fontId="25" fillId="0" borderId="15"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center" vertical="center"/>
      <protection hidden="1"/>
    </xf>
    <xf numFmtId="0" fontId="25" fillId="0" borderId="1" xfId="0" applyFont="1" applyFill="1" applyBorder="1" applyAlignment="1" applyProtection="1">
      <alignment horizontal="center" vertical="center"/>
      <protection hidden="1"/>
    </xf>
    <xf numFmtId="0" fontId="25" fillId="0" borderId="37" xfId="0" applyFont="1" applyFill="1" applyBorder="1" applyAlignment="1" applyProtection="1">
      <alignment horizontal="left" vertical="center" wrapText="1"/>
      <protection locked="0"/>
    </xf>
    <xf numFmtId="14" fontId="25" fillId="0" borderId="1" xfId="0" applyNumberFormat="1" applyFont="1" applyFill="1" applyBorder="1" applyAlignment="1" applyProtection="1">
      <alignment horizontal="center" vertical="center"/>
      <protection locked="0"/>
    </xf>
    <xf numFmtId="14" fontId="23" fillId="0" borderId="1" xfId="0" applyNumberFormat="1" applyFont="1" applyFill="1" applyBorder="1" applyAlignment="1" applyProtection="1">
      <alignment horizontal="left" vertical="center" wrapText="1"/>
      <protection locked="0"/>
    </xf>
    <xf numFmtId="0" fontId="25" fillId="0" borderId="46" xfId="0" applyFont="1" applyFill="1" applyBorder="1" applyAlignment="1" applyProtection="1">
      <alignment horizontal="center" vertical="center" wrapText="1"/>
      <protection locked="0"/>
    </xf>
    <xf numFmtId="0" fontId="25" fillId="14" borderId="18" xfId="0" applyFont="1" applyFill="1" applyBorder="1" applyAlignment="1" applyProtection="1">
      <alignment horizontal="center" vertical="center" wrapText="1"/>
      <protection locked="0"/>
    </xf>
    <xf numFmtId="0" fontId="25" fillId="14" borderId="37" xfId="0" applyFont="1" applyFill="1" applyBorder="1" applyAlignment="1" applyProtection="1">
      <alignment horizontal="center" vertical="center" wrapText="1"/>
      <protection locked="0"/>
    </xf>
    <xf numFmtId="0" fontId="25" fillId="14" borderId="15" xfId="0" applyFont="1" applyFill="1" applyBorder="1" applyAlignment="1" applyProtection="1">
      <alignment horizontal="center" vertical="center" wrapText="1"/>
      <protection locked="0"/>
    </xf>
    <xf numFmtId="0" fontId="23" fillId="0" borderId="46" xfId="0" applyFont="1" applyBorder="1" applyAlignment="1">
      <alignment horizontal="center" vertical="center" wrapText="1"/>
    </xf>
    <xf numFmtId="0" fontId="23" fillId="0" borderId="48" xfId="0" applyFont="1" applyBorder="1" applyAlignment="1">
      <alignment horizontal="center" vertical="center" wrapText="1"/>
    </xf>
    <xf numFmtId="0" fontId="25" fillId="0" borderId="37" xfId="0" applyFont="1" applyFill="1" applyBorder="1" applyAlignment="1" applyProtection="1">
      <alignment vertical="center" wrapText="1"/>
      <protection locked="0"/>
    </xf>
    <xf numFmtId="0" fontId="23" fillId="0" borderId="18" xfId="0" applyFont="1" applyFill="1" applyBorder="1" applyAlignment="1" applyProtection="1">
      <alignment horizontal="left" vertical="center" wrapText="1"/>
      <protection locked="0"/>
    </xf>
    <xf numFmtId="0" fontId="23" fillId="0" borderId="15" xfId="0" applyFont="1" applyFill="1" applyBorder="1" applyAlignment="1" applyProtection="1">
      <alignment horizontal="left" vertical="center" wrapText="1"/>
      <protection locked="0"/>
    </xf>
    <xf numFmtId="0" fontId="25" fillId="7" borderId="37" xfId="0" applyFont="1" applyFill="1" applyBorder="1" applyAlignment="1" applyProtection="1">
      <alignment vertical="center" wrapText="1"/>
      <protection locked="0"/>
    </xf>
    <xf numFmtId="0" fontId="23" fillId="0" borderId="37" xfId="0" applyFont="1" applyBorder="1" applyAlignment="1">
      <alignment vertical="center" wrapText="1"/>
    </xf>
    <xf numFmtId="0" fontId="23" fillId="0" borderId="15" xfId="0" applyFont="1" applyBorder="1" applyAlignment="1">
      <alignment vertical="center" wrapText="1"/>
    </xf>
    <xf numFmtId="0" fontId="23" fillId="0" borderId="1" xfId="0" applyFont="1" applyFill="1" applyBorder="1" applyAlignment="1" applyProtection="1">
      <alignment vertical="center" wrapText="1"/>
      <protection locked="0"/>
    </xf>
    <xf numFmtId="0" fontId="25" fillId="0" borderId="18" xfId="0" applyFont="1" applyFill="1" applyBorder="1" applyAlignment="1">
      <alignment horizontal="center" vertical="center"/>
    </xf>
    <xf numFmtId="0" fontId="25" fillId="0" borderId="15" xfId="0" applyFont="1" applyFill="1" applyBorder="1" applyAlignment="1">
      <alignment horizontal="center" vertical="center"/>
    </xf>
    <xf numFmtId="0" fontId="25" fillId="14" borderId="37" xfId="0" applyFont="1" applyFill="1" applyBorder="1" applyAlignment="1" applyProtection="1">
      <alignment horizontal="left" vertical="center" wrapText="1"/>
      <protection locked="0"/>
    </xf>
    <xf numFmtId="0" fontId="21" fillId="0" borderId="1" xfId="0" applyFont="1" applyFill="1" applyBorder="1" applyAlignment="1">
      <alignment horizontal="center" vertical="center"/>
    </xf>
    <xf numFmtId="0" fontId="22" fillId="0" borderId="43" xfId="0" applyFont="1" applyFill="1" applyBorder="1" applyAlignment="1">
      <alignment horizontal="left" vertical="center"/>
    </xf>
    <xf numFmtId="0" fontId="22" fillId="0" borderId="38" xfId="0" applyFont="1" applyFill="1" applyBorder="1" applyAlignment="1">
      <alignment horizontal="left" vertical="center"/>
    </xf>
    <xf numFmtId="0" fontId="22" fillId="0" borderId="42" xfId="0" applyFont="1" applyFill="1" applyBorder="1" applyAlignment="1">
      <alignment horizontal="left" vertical="center"/>
    </xf>
    <xf numFmtId="0" fontId="22" fillId="0" borderId="48" xfId="0" applyFont="1" applyFill="1" applyBorder="1" applyAlignment="1">
      <alignment horizontal="left" vertical="center"/>
    </xf>
    <xf numFmtId="0" fontId="22" fillId="0" borderId="40" xfId="0" applyFont="1" applyFill="1" applyBorder="1" applyAlignment="1">
      <alignment horizontal="left" vertical="center"/>
    </xf>
    <xf numFmtId="0" fontId="22" fillId="0" borderId="49" xfId="0" applyFont="1" applyFill="1" applyBorder="1" applyAlignment="1">
      <alignment horizontal="left" vertical="center"/>
    </xf>
    <xf numFmtId="0" fontId="22" fillId="6" borderId="18" xfId="0" applyFont="1" applyFill="1" applyBorder="1" applyAlignment="1" applyProtection="1">
      <alignment horizontal="center" vertical="center" wrapText="1"/>
      <protection locked="0"/>
    </xf>
    <xf numFmtId="0" fontId="22" fillId="6" borderId="15"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justify" vertical="center" wrapText="1"/>
      <protection locked="0"/>
    </xf>
    <xf numFmtId="0" fontId="20" fillId="0" borderId="1" xfId="0" applyFont="1" applyFill="1" applyBorder="1" applyAlignment="1">
      <alignment horizontal="center" vertical="center"/>
    </xf>
    <xf numFmtId="0" fontId="21" fillId="0" borderId="1" xfId="0" applyFont="1" applyBorder="1" applyAlignment="1">
      <alignment horizontal="center" vertical="center"/>
    </xf>
    <xf numFmtId="0" fontId="22" fillId="0" borderId="1" xfId="0" applyFont="1" applyFill="1" applyBorder="1" applyAlignment="1" applyProtection="1">
      <alignment horizontal="center" vertical="center"/>
      <protection locked="0"/>
    </xf>
    <xf numFmtId="0" fontId="22" fillId="6" borderId="1" xfId="0" applyFont="1" applyFill="1" applyBorder="1" applyAlignment="1" applyProtection="1">
      <alignment horizontal="center" vertical="center"/>
      <protection locked="0"/>
    </xf>
    <xf numFmtId="0" fontId="22" fillId="6" borderId="41" xfId="0" applyFont="1" applyFill="1" applyBorder="1" applyAlignment="1" applyProtection="1">
      <alignment horizontal="center" vertical="center" wrapText="1"/>
      <protection locked="0"/>
    </xf>
    <xf numFmtId="0" fontId="22" fillId="6" borderId="39" xfId="0" applyFont="1" applyFill="1" applyBorder="1" applyAlignment="1" applyProtection="1">
      <alignment horizontal="center" vertical="center" wrapText="1"/>
      <protection locked="0"/>
    </xf>
    <xf numFmtId="0" fontId="22" fillId="6" borderId="2" xfId="0" applyFont="1" applyFill="1" applyBorder="1" applyAlignment="1" applyProtection="1">
      <alignment horizontal="center" vertical="center" wrapText="1"/>
      <protection locked="0"/>
    </xf>
    <xf numFmtId="0" fontId="25" fillId="8" borderId="18" xfId="0" applyFont="1" applyFill="1" applyBorder="1" applyAlignment="1" applyProtection="1">
      <alignment horizontal="center" vertical="center"/>
      <protection hidden="1"/>
    </xf>
    <xf numFmtId="0" fontId="25" fillId="8" borderId="15" xfId="0" applyFont="1" applyFill="1" applyBorder="1" applyAlignment="1" applyProtection="1">
      <alignment horizontal="center" vertical="center"/>
      <protection hidden="1"/>
    </xf>
    <xf numFmtId="14" fontId="25" fillId="0" borderId="1" xfId="0" applyNumberFormat="1" applyFont="1" applyBorder="1" applyAlignment="1" applyProtection="1">
      <alignment horizontal="center" vertical="center" wrapText="1"/>
      <protection locked="0"/>
    </xf>
    <xf numFmtId="0" fontId="25" fillId="0" borderId="1" xfId="0" applyFont="1" applyBorder="1" applyAlignment="1" applyProtection="1">
      <alignment horizontal="justify" vertical="center" wrapText="1"/>
      <protection locked="0"/>
    </xf>
    <xf numFmtId="0" fontId="31" fillId="4" borderId="1" xfId="0" applyFont="1" applyFill="1" applyBorder="1" applyAlignment="1" applyProtection="1">
      <alignment horizontal="center" vertical="center"/>
      <protection hidden="1"/>
    </xf>
    <xf numFmtId="0" fontId="25" fillId="0" borderId="1" xfId="0" applyFont="1" applyBorder="1" applyAlignment="1" applyProtection="1">
      <alignment vertical="top" wrapText="1"/>
      <protection locked="0"/>
    </xf>
    <xf numFmtId="0" fontId="23" fillId="0" borderId="1" xfId="0" applyFont="1" applyBorder="1" applyAlignment="1" applyProtection="1">
      <alignment horizontal="left" vertical="center" wrapText="1"/>
      <protection locked="0"/>
    </xf>
    <xf numFmtId="14" fontId="25" fillId="0" borderId="1" xfId="0" applyNumberFormat="1" applyFont="1" applyFill="1" applyBorder="1" applyAlignment="1" applyProtection="1">
      <alignment horizontal="left" vertical="center"/>
      <protection locked="0"/>
    </xf>
    <xf numFmtId="0" fontId="23" fillId="0" borderId="37" xfId="0" applyFont="1" applyBorder="1" applyAlignment="1">
      <alignment horizontal="center" vertical="center" wrapText="1"/>
    </xf>
    <xf numFmtId="0" fontId="23" fillId="0" borderId="15" xfId="0" applyFont="1" applyBorder="1" applyAlignment="1">
      <alignment horizontal="center" vertical="center" wrapText="1"/>
    </xf>
    <xf numFmtId="0" fontId="30" fillId="4" borderId="18" xfId="0" applyFont="1" applyFill="1" applyBorder="1" applyAlignment="1" applyProtection="1">
      <alignment horizontal="center" vertical="center"/>
      <protection hidden="1"/>
    </xf>
    <xf numFmtId="0" fontId="30" fillId="4" borderId="15" xfId="0" applyFont="1" applyFill="1" applyBorder="1" applyAlignment="1" applyProtection="1">
      <alignment horizontal="center" vertical="center"/>
      <protection hidden="1"/>
    </xf>
    <xf numFmtId="0" fontId="22" fillId="0" borderId="38" xfId="0" applyFont="1" applyBorder="1" applyAlignment="1">
      <alignment horizontal="center" vertical="center"/>
    </xf>
    <xf numFmtId="0" fontId="22" fillId="0" borderId="40" xfId="0" applyFont="1" applyBorder="1" applyAlignment="1">
      <alignment horizontal="center" vertical="center"/>
    </xf>
    <xf numFmtId="0" fontId="33" fillId="9" borderId="18" xfId="0" applyFont="1" applyFill="1" applyBorder="1" applyAlignment="1">
      <alignment horizontal="center" vertical="center" wrapText="1"/>
    </xf>
    <xf numFmtId="0" fontId="33" fillId="9" borderId="37" xfId="0" applyFont="1" applyFill="1" applyBorder="1" applyAlignment="1">
      <alignment horizontal="center" vertical="center" wrapText="1"/>
    </xf>
    <xf numFmtId="0" fontId="33" fillId="9" borderId="15" xfId="0" applyFont="1" applyFill="1" applyBorder="1" applyAlignment="1">
      <alignment horizontal="center" vertical="center" wrapText="1"/>
    </xf>
    <xf numFmtId="0" fontId="33" fillId="9" borderId="38" xfId="0" applyFont="1" applyFill="1" applyBorder="1" applyAlignment="1">
      <alignment horizontal="center" vertical="center" wrapText="1"/>
    </xf>
    <xf numFmtId="0" fontId="33" fillId="9" borderId="0" xfId="0" applyFont="1" applyFill="1" applyBorder="1" applyAlignment="1">
      <alignment horizontal="center" vertical="center" wrapText="1"/>
    </xf>
    <xf numFmtId="0" fontId="26" fillId="0" borderId="1" xfId="0" applyFont="1" applyBorder="1" applyAlignment="1">
      <alignment horizontal="left" vertical="center" wrapText="1"/>
    </xf>
    <xf numFmtId="0" fontId="23" fillId="0" borderId="41" xfId="0" applyFont="1" applyBorder="1" applyAlignment="1">
      <alignment horizontal="left" vertical="center" wrapText="1"/>
    </xf>
    <xf numFmtId="0" fontId="23" fillId="0" borderId="39" xfId="0" applyFont="1" applyBorder="1" applyAlignment="1">
      <alignment horizontal="left" vertical="center" wrapText="1"/>
    </xf>
    <xf numFmtId="0" fontId="23" fillId="0" borderId="2" xfId="0" applyFont="1" applyBorder="1" applyAlignment="1">
      <alignment horizontal="left" vertical="center" wrapText="1"/>
    </xf>
    <xf numFmtId="0" fontId="22" fillId="0" borderId="41" xfId="0" applyFont="1" applyBorder="1" applyAlignment="1">
      <alignment horizontal="left" vertical="center" wrapText="1"/>
    </xf>
    <xf numFmtId="0" fontId="22" fillId="0" borderId="39" xfId="0" applyFont="1" applyBorder="1" applyAlignment="1">
      <alignment horizontal="left" vertical="center" wrapText="1"/>
    </xf>
    <xf numFmtId="0" fontId="22" fillId="0" borderId="2" xfId="0" applyFont="1" applyBorder="1" applyAlignment="1">
      <alignment horizontal="left" vertical="center" wrapText="1"/>
    </xf>
    <xf numFmtId="0" fontId="22" fillId="7" borderId="1" xfId="0" applyFont="1" applyFill="1" applyBorder="1" applyAlignment="1">
      <alignment horizontal="left" vertical="center" wrapText="1"/>
    </xf>
    <xf numFmtId="0" fontId="23" fillId="7" borderId="1" xfId="0" applyFont="1" applyFill="1" applyBorder="1" applyAlignment="1">
      <alignment horizontal="left" vertical="center" wrapText="1"/>
    </xf>
    <xf numFmtId="0" fontId="25" fillId="7" borderId="1" xfId="0" applyFont="1" applyFill="1" applyBorder="1" applyAlignment="1">
      <alignment horizontal="left" vertical="center" wrapText="1"/>
    </xf>
    <xf numFmtId="0" fontId="22" fillId="0" borderId="0" xfId="0" applyFont="1" applyAlignment="1">
      <alignment horizontal="left" vertical="center" wrapText="1"/>
    </xf>
    <xf numFmtId="0" fontId="23" fillId="0" borderId="18" xfId="0" applyFont="1" applyBorder="1" applyAlignment="1">
      <alignment horizontal="center" vertical="center"/>
    </xf>
    <xf numFmtId="0" fontId="23" fillId="0" borderId="37" xfId="0" applyFont="1" applyBorder="1" applyAlignment="1">
      <alignment horizontal="center" vertical="center"/>
    </xf>
    <xf numFmtId="0" fontId="23" fillId="0" borderId="15" xfId="0" applyFont="1" applyBorder="1" applyAlignment="1">
      <alignment horizontal="center" vertical="center"/>
    </xf>
    <xf numFmtId="0" fontId="22" fillId="0" borderId="38" xfId="0" applyFont="1" applyBorder="1" applyAlignment="1">
      <alignment horizontal="center" vertical="center" wrapText="1"/>
    </xf>
    <xf numFmtId="0" fontId="22" fillId="0" borderId="40"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11"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9" xfId="0" applyBorder="1" applyAlignment="1">
      <alignment horizontal="justify" vertical="center" wrapText="1"/>
    </xf>
    <xf numFmtId="0" fontId="0" fillId="0" borderId="1" xfId="0" applyBorder="1" applyAlignment="1">
      <alignment horizontal="justify" vertical="center" wrapText="1"/>
    </xf>
    <xf numFmtId="0" fontId="0" fillId="0" borderId="10"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1" fillId="6" borderId="1" xfId="0" applyFont="1" applyFill="1" applyBorder="1" applyAlignment="1">
      <alignment horizontal="left"/>
    </xf>
    <xf numFmtId="0" fontId="5" fillId="0" borderId="19" xfId="0" applyFont="1" applyFill="1" applyBorder="1" applyAlignment="1">
      <alignment horizontal="left" vertical="center"/>
    </xf>
    <xf numFmtId="0" fontId="5" fillId="0" borderId="8" xfId="0" applyFont="1" applyFill="1" applyBorder="1" applyAlignment="1">
      <alignment horizontal="left" vertical="center"/>
    </xf>
    <xf numFmtId="0" fontId="5" fillId="0" borderId="2" xfId="0" applyFont="1" applyFill="1" applyBorder="1" applyAlignment="1">
      <alignment horizontal="left" vertical="center"/>
    </xf>
    <xf numFmtId="0" fontId="5" fillId="0" borderId="10" xfId="0" applyFont="1" applyFill="1" applyBorder="1" applyAlignment="1">
      <alignment horizontal="left" vertical="center"/>
    </xf>
    <xf numFmtId="0" fontId="5" fillId="0" borderId="20"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1" fillId="0" borderId="32" xfId="0" applyFont="1" applyBorder="1" applyAlignment="1">
      <alignment horizontal="center"/>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5"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3" borderId="9" xfId="0" applyFont="1" applyFill="1" applyBorder="1" applyAlignment="1">
      <alignment horizontal="left" vertical="center"/>
    </xf>
    <xf numFmtId="0" fontId="1" fillId="3" borderId="1" xfId="0" applyFont="1" applyFill="1" applyBorder="1" applyAlignment="1">
      <alignment horizontal="left" vertical="center"/>
    </xf>
    <xf numFmtId="0" fontId="1" fillId="3" borderId="10" xfId="0" applyFont="1" applyFill="1" applyBorder="1" applyAlignment="1">
      <alignment horizontal="left" vertical="center"/>
    </xf>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1" fillId="5" borderId="13" xfId="0" applyFont="1" applyFill="1" applyBorder="1" applyAlignment="1">
      <alignment horizontal="left" vertical="center"/>
    </xf>
    <xf numFmtId="0" fontId="1" fillId="4" borderId="9" xfId="0" applyFont="1" applyFill="1" applyBorder="1" applyAlignment="1">
      <alignment horizontal="left" vertical="center"/>
    </xf>
    <xf numFmtId="0" fontId="1" fillId="4" borderId="1" xfId="0" applyFont="1" applyFill="1" applyBorder="1" applyAlignment="1">
      <alignment horizontal="left" vertical="center"/>
    </xf>
    <xf numFmtId="0" fontId="1" fillId="4" borderId="10" xfId="0" applyFont="1" applyFill="1" applyBorder="1" applyAlignment="1">
      <alignment horizontal="left" vertical="center"/>
    </xf>
    <xf numFmtId="0" fontId="1" fillId="7" borderId="32" xfId="0" applyFont="1" applyFill="1" applyBorder="1" applyAlignment="1">
      <alignment horizontal="center" vertical="center"/>
    </xf>
    <xf numFmtId="0" fontId="2" fillId="7" borderId="21" xfId="0" applyFont="1" applyFill="1" applyBorder="1" applyAlignment="1">
      <alignment horizontal="center" vertical="center"/>
    </xf>
    <xf numFmtId="0" fontId="2" fillId="7" borderId="22" xfId="0" applyFont="1" applyFill="1" applyBorder="1" applyAlignment="1">
      <alignment horizontal="center" vertical="center"/>
    </xf>
    <xf numFmtId="0" fontId="2" fillId="7" borderId="23" xfId="0" applyFont="1" applyFill="1" applyBorder="1" applyAlignment="1">
      <alignment horizontal="center" vertical="center"/>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9" xfId="0" applyFont="1" applyFill="1" applyBorder="1" applyAlignment="1">
      <alignment horizontal="left" vertical="center"/>
    </xf>
    <xf numFmtId="0" fontId="5" fillId="7" borderId="8" xfId="0" applyFont="1" applyFill="1" applyBorder="1" applyAlignment="1">
      <alignment horizontal="left" vertical="center"/>
    </xf>
    <xf numFmtId="0" fontId="5" fillId="7" borderId="2" xfId="0" applyFont="1" applyFill="1" applyBorder="1" applyAlignment="1">
      <alignment horizontal="left" vertical="center"/>
    </xf>
    <xf numFmtId="0" fontId="5" fillId="7" borderId="10" xfId="0" applyFont="1" applyFill="1" applyBorder="1" applyAlignment="1">
      <alignment horizontal="left" vertical="center"/>
    </xf>
    <xf numFmtId="0" fontId="5" fillId="7" borderId="11"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13" xfId="0" applyFont="1" applyFill="1" applyBorder="1" applyAlignment="1">
      <alignment horizontal="center" vertical="center"/>
    </xf>
    <xf numFmtId="0" fontId="5" fillId="7" borderId="20" xfId="0" applyFont="1" applyFill="1" applyBorder="1" applyAlignment="1">
      <alignment horizontal="left" vertical="center" wrapText="1"/>
    </xf>
    <xf numFmtId="0" fontId="5" fillId="7" borderId="13" xfId="0" applyFont="1" applyFill="1" applyBorder="1" applyAlignment="1">
      <alignment horizontal="left" vertical="center" wrapText="1"/>
    </xf>
    <xf numFmtId="0" fontId="0" fillId="7" borderId="9" xfId="0" applyFill="1" applyBorder="1" applyAlignment="1">
      <alignment horizontal="left" vertical="center"/>
    </xf>
    <xf numFmtId="0" fontId="0" fillId="7" borderId="10" xfId="0" applyFill="1" applyBorder="1" applyAlignment="1">
      <alignment horizontal="left" vertical="center"/>
    </xf>
    <xf numFmtId="0" fontId="0" fillId="7" borderId="11" xfId="0" applyFill="1" applyBorder="1" applyAlignment="1">
      <alignment horizontal="left" vertical="center"/>
    </xf>
    <xf numFmtId="0" fontId="0" fillId="7" borderId="13" xfId="0" applyFill="1" applyBorder="1" applyAlignment="1">
      <alignment horizontal="left" vertical="center"/>
    </xf>
    <xf numFmtId="0" fontId="0" fillId="7" borderId="6" xfId="0" applyFill="1" applyBorder="1" applyAlignment="1">
      <alignment horizontal="justify" vertical="center" wrapText="1"/>
    </xf>
    <xf numFmtId="0" fontId="0" fillId="7" borderId="7" xfId="0" applyFill="1" applyBorder="1" applyAlignment="1">
      <alignment horizontal="justify" vertical="center" wrapText="1"/>
    </xf>
    <xf numFmtId="0" fontId="0" fillId="7" borderId="8" xfId="0" applyFill="1" applyBorder="1" applyAlignment="1">
      <alignment horizontal="justify" vertical="center" wrapText="1"/>
    </xf>
    <xf numFmtId="0" fontId="0" fillId="7" borderId="9" xfId="0" applyFill="1" applyBorder="1" applyAlignment="1">
      <alignment horizontal="justify" vertical="center" wrapText="1"/>
    </xf>
    <xf numFmtId="0" fontId="0" fillId="7" borderId="1" xfId="0" applyFill="1" applyBorder="1" applyAlignment="1">
      <alignment horizontal="justify" vertical="center" wrapText="1"/>
    </xf>
    <xf numFmtId="0" fontId="0" fillId="7" borderId="10" xfId="0" applyFill="1" applyBorder="1" applyAlignment="1">
      <alignment horizontal="justify" vertical="center" wrapText="1"/>
    </xf>
    <xf numFmtId="0" fontId="0" fillId="7" borderId="11" xfId="0" applyFill="1" applyBorder="1" applyAlignment="1">
      <alignment horizontal="justify" vertical="center" wrapText="1"/>
    </xf>
    <xf numFmtId="0" fontId="0" fillId="7" borderId="12" xfId="0" applyFill="1" applyBorder="1" applyAlignment="1">
      <alignment horizontal="justify" vertical="center" wrapText="1"/>
    </xf>
    <xf numFmtId="0" fontId="0" fillId="7" borderId="13" xfId="0" applyFill="1" applyBorder="1" applyAlignment="1">
      <alignment horizontal="justify" vertical="center" wrapText="1"/>
    </xf>
    <xf numFmtId="0" fontId="1" fillId="6" borderId="34" xfId="0" applyFont="1" applyFill="1" applyBorder="1" applyAlignment="1">
      <alignment horizontal="center"/>
    </xf>
    <xf numFmtId="0" fontId="1" fillId="6" borderId="36" xfId="0" applyFont="1" applyFill="1" applyBorder="1" applyAlignment="1">
      <alignment horizontal="center"/>
    </xf>
    <xf numFmtId="0" fontId="0" fillId="7" borderId="14" xfId="0" applyFill="1" applyBorder="1" applyAlignment="1">
      <alignment horizontal="left" vertical="center"/>
    </xf>
    <xf numFmtId="0" fontId="0" fillId="7" borderId="16" xfId="0" applyFill="1" applyBorder="1" applyAlignment="1">
      <alignment horizontal="left" vertical="center"/>
    </xf>
    <xf numFmtId="0" fontId="27" fillId="8" borderId="1" xfId="0" applyFont="1" applyFill="1" applyBorder="1" applyAlignment="1" applyProtection="1">
      <alignment vertical="center"/>
      <protection hidden="1"/>
    </xf>
    <xf numFmtId="0" fontId="31" fillId="8" borderId="1" xfId="0" applyFont="1" applyFill="1" applyBorder="1" applyAlignment="1" applyProtection="1">
      <alignment vertical="center"/>
      <protection hidden="1"/>
    </xf>
    <xf numFmtId="0" fontId="31" fillId="8" borderId="1" xfId="0" applyFont="1" applyFill="1" applyBorder="1" applyAlignment="1" applyProtection="1">
      <alignment horizontal="center" vertical="center"/>
      <protection hidden="1"/>
    </xf>
    <xf numFmtId="0" fontId="27" fillId="8" borderId="1" xfId="0" applyFont="1" applyFill="1" applyBorder="1" applyAlignment="1" applyProtection="1">
      <alignment horizontal="center" vertical="center"/>
      <protection hidden="1"/>
    </xf>
    <xf numFmtId="0" fontId="27" fillId="8" borderId="1" xfId="0" applyFont="1" applyFill="1" applyBorder="1" applyAlignment="1" applyProtection="1">
      <alignment horizontal="center" vertical="center"/>
      <protection hidden="1"/>
    </xf>
    <xf numFmtId="0" fontId="26" fillId="0" borderId="18" xfId="0" applyFont="1" applyFill="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26" fillId="0" borderId="37" xfId="0" applyFont="1" applyFill="1" applyBorder="1" applyAlignment="1" applyProtection="1">
      <alignment horizontal="left" vertical="center" wrapText="1"/>
      <protection locked="0"/>
    </xf>
    <xf numFmtId="0" fontId="26" fillId="0" borderId="18" xfId="0" applyFont="1" applyFill="1" applyBorder="1" applyAlignment="1" applyProtection="1">
      <alignment horizontal="left" vertical="center" wrapText="1"/>
      <protection locked="0"/>
    </xf>
    <xf numFmtId="0" fontId="26" fillId="0" borderId="50" xfId="0" applyFont="1" applyFill="1" applyBorder="1" applyAlignment="1" applyProtection="1">
      <alignment horizontal="left" vertical="center" wrapText="1"/>
      <protection locked="0"/>
    </xf>
    <xf numFmtId="0" fontId="26" fillId="0" borderId="51" xfId="0" applyFont="1" applyFill="1" applyBorder="1" applyAlignment="1" applyProtection="1">
      <alignment horizontal="left" vertical="center" wrapText="1"/>
      <protection locked="0"/>
    </xf>
    <xf numFmtId="0" fontId="23" fillId="0" borderId="37"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26" fillId="0" borderId="1" xfId="0" applyFont="1" applyFill="1" applyBorder="1" applyAlignment="1" applyProtection="1">
      <alignment vertical="center" wrapText="1"/>
      <protection locked="0"/>
    </xf>
    <xf numFmtId="0" fontId="26" fillId="0" borderId="18" xfId="0" applyFont="1" applyFill="1" applyBorder="1" applyAlignment="1" applyProtection="1">
      <alignment vertical="center" wrapText="1"/>
      <protection locked="0"/>
    </xf>
  </cellXfs>
  <cellStyles count="2">
    <cellStyle name="Normal" xfId="0" builtinId="0"/>
    <cellStyle name="Normal 2 2" xfId="1" xr:uid="{00000000-0005-0000-0000-000001000000}"/>
  </cellStyles>
  <dxfs count="295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008080"/>
      <color rgb="FFCC66FF"/>
      <color rgb="FF9900CC"/>
      <color rgb="FF00FFCC"/>
      <color rgb="FF009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externalLink" Target="externalLinks/externalLink17.xml"/><Relationship Id="rId47" Type="http://schemas.openxmlformats.org/officeDocument/2006/relationships/externalLink" Target="externalLinks/externalLink22.xml"/><Relationship Id="rId50" Type="http://schemas.openxmlformats.org/officeDocument/2006/relationships/externalLink" Target="externalLinks/externalLink25.xml"/><Relationship Id="rId55" Type="http://schemas.openxmlformats.org/officeDocument/2006/relationships/externalLink" Target="externalLinks/externalLink30.xml"/><Relationship Id="rId63"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4.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externalLink" Target="externalLinks/externalLink15.xml"/><Relationship Id="rId45" Type="http://schemas.openxmlformats.org/officeDocument/2006/relationships/externalLink" Target="externalLinks/externalLink20.xml"/><Relationship Id="rId53" Type="http://schemas.openxmlformats.org/officeDocument/2006/relationships/externalLink" Target="externalLinks/externalLink28.xml"/><Relationship Id="rId58" Type="http://schemas.openxmlformats.org/officeDocument/2006/relationships/externalLink" Target="externalLinks/externalLink33.xml"/><Relationship Id="rId66" Type="http://schemas.openxmlformats.org/officeDocument/2006/relationships/customXml" Target="../customXml/item4.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43" Type="http://schemas.openxmlformats.org/officeDocument/2006/relationships/externalLink" Target="externalLinks/externalLink18.xml"/><Relationship Id="rId48" Type="http://schemas.openxmlformats.org/officeDocument/2006/relationships/externalLink" Target="externalLinks/externalLink23.xml"/><Relationship Id="rId56" Type="http://schemas.openxmlformats.org/officeDocument/2006/relationships/externalLink" Target="externalLinks/externalLink31.xml"/><Relationship Id="rId64"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externalLink" Target="externalLinks/externalLink26.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externalLink" Target="externalLinks/externalLink13.xml"/><Relationship Id="rId46" Type="http://schemas.openxmlformats.org/officeDocument/2006/relationships/externalLink" Target="externalLinks/externalLink21.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6.xml"/><Relationship Id="rId54" Type="http://schemas.openxmlformats.org/officeDocument/2006/relationships/externalLink" Target="externalLinks/externalLink29.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49" Type="http://schemas.openxmlformats.org/officeDocument/2006/relationships/externalLink" Target="externalLinks/externalLink24.xml"/><Relationship Id="rId57" Type="http://schemas.openxmlformats.org/officeDocument/2006/relationships/externalLink" Target="externalLinks/externalLink32.xml"/><Relationship Id="rId10" Type="http://schemas.openxmlformats.org/officeDocument/2006/relationships/worksheet" Target="worksheets/sheet10.xml"/><Relationship Id="rId31" Type="http://schemas.openxmlformats.org/officeDocument/2006/relationships/externalLink" Target="externalLinks/externalLink6.xml"/><Relationship Id="rId44" Type="http://schemas.openxmlformats.org/officeDocument/2006/relationships/externalLink" Target="externalLinks/externalLink19.xml"/><Relationship Id="rId52" Type="http://schemas.openxmlformats.org/officeDocument/2006/relationships/externalLink" Target="externalLinks/externalLink27.xml"/><Relationship Id="rId60" Type="http://schemas.openxmlformats.org/officeDocument/2006/relationships/styles" Target="styles.xml"/><Relationship Id="rId65"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r>
              <a:rPr lang="es-CO" sz="1200" b="1">
                <a:latin typeface="Verdana" panose="020B0604030504040204" pitchFamily="34" charset="0"/>
                <a:ea typeface="Verdana" panose="020B0604030504040204" pitchFamily="34" charset="0"/>
                <a:cs typeface="Verdana" panose="020B0604030504040204" pitchFamily="34" charset="0"/>
              </a:rPr>
              <a:t>TIPO DE RIESGO</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showLegendKey val="0"/>
              <c:showVal val="1"/>
              <c:showCatName val="0"/>
              <c:showSerName val="0"/>
              <c:showPercent val="0"/>
              <c:showBubbleSize val="0"/>
              <c:extLst>
                <c:ext xmlns:c16="http://schemas.microsoft.com/office/drawing/2014/chart" uri="{C3380CC4-5D6E-409C-BE32-E72D297353CC}">
                  <c16:uniqueId val="{00000000-6027-4CF8-B3A1-B31C5CC697D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 GRÁFICO MIR'!$B$21:$B$29</c:f>
              <c:strCache>
                <c:ptCount val="9"/>
                <c:pt idx="0">
                  <c:v>TOTAL</c:v>
                </c:pt>
                <c:pt idx="1">
                  <c:v>SEGURIDAD DIGITAL</c:v>
                </c:pt>
                <c:pt idx="2">
                  <c:v>OPERATIVO</c:v>
                </c:pt>
                <c:pt idx="3">
                  <c:v>CORRUPCIÓN</c:v>
                </c:pt>
                <c:pt idx="4">
                  <c:v>ESTRATEGICO</c:v>
                </c:pt>
                <c:pt idx="5">
                  <c:v>CUMPLIMIENTO</c:v>
                </c:pt>
                <c:pt idx="6">
                  <c:v>FINANCIERO</c:v>
                </c:pt>
                <c:pt idx="7">
                  <c:v>IMAGEN</c:v>
                </c:pt>
                <c:pt idx="8">
                  <c:v>TECNOLOGICO</c:v>
                </c:pt>
              </c:strCache>
            </c:strRef>
          </c:cat>
          <c:val>
            <c:numRef>
              <c:f>'RESULTADO GRÁFICO MIR'!$C$21:$C$29</c:f>
              <c:numCache>
                <c:formatCode>General</c:formatCode>
                <c:ptCount val="9"/>
                <c:pt idx="0">
                  <c:v>100</c:v>
                </c:pt>
                <c:pt idx="1">
                  <c:v>27</c:v>
                </c:pt>
                <c:pt idx="2">
                  <c:v>26</c:v>
                </c:pt>
                <c:pt idx="3">
                  <c:v>18</c:v>
                </c:pt>
                <c:pt idx="4">
                  <c:v>12</c:v>
                </c:pt>
                <c:pt idx="5">
                  <c:v>7</c:v>
                </c:pt>
                <c:pt idx="6">
                  <c:v>6</c:v>
                </c:pt>
                <c:pt idx="7">
                  <c:v>2</c:v>
                </c:pt>
                <c:pt idx="8">
                  <c:v>2</c:v>
                </c:pt>
              </c:numCache>
            </c:numRef>
          </c:val>
          <c:extLst>
            <c:ext xmlns:c16="http://schemas.microsoft.com/office/drawing/2014/chart" uri="{C3380CC4-5D6E-409C-BE32-E72D297353CC}">
              <c16:uniqueId val="{00000000-4B17-4242-BAA9-187E9798235F}"/>
            </c:ext>
          </c:extLst>
        </c:ser>
        <c:dLbls>
          <c:showLegendKey val="0"/>
          <c:showVal val="0"/>
          <c:showCatName val="0"/>
          <c:showSerName val="0"/>
          <c:showPercent val="0"/>
          <c:showBubbleSize val="0"/>
        </c:dLbls>
        <c:gapWidth val="219"/>
        <c:overlap val="-27"/>
        <c:axId val="146053376"/>
        <c:axId val="146063360"/>
      </c:barChart>
      <c:catAx>
        <c:axId val="14605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crossAx val="146063360"/>
        <c:crosses val="autoZero"/>
        <c:auto val="1"/>
        <c:lblAlgn val="ctr"/>
        <c:lblOffset val="100"/>
        <c:noMultiLvlLbl val="0"/>
      </c:catAx>
      <c:valAx>
        <c:axId val="1460633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crossAx val="1460533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r>
              <a:rPr lang="es-CO" sz="1200" b="1">
                <a:latin typeface="Verdana" panose="020B0604030504040204" pitchFamily="34" charset="0"/>
                <a:ea typeface="Verdana" panose="020B0604030504040204" pitchFamily="34" charset="0"/>
                <a:cs typeface="Verdana" panose="020B0604030504040204" pitchFamily="34" charset="0"/>
              </a:rPr>
              <a:t>ZONA DE RIESGO RESIDUAL</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6"/>
              </a:solidFill>
              <a:ln>
                <a:noFill/>
              </a:ln>
              <a:effectLst/>
            </c:spPr>
            <c:extLst>
              <c:ext xmlns:c16="http://schemas.microsoft.com/office/drawing/2014/chart" uri="{C3380CC4-5D6E-409C-BE32-E72D297353CC}">
                <c16:uniqueId val="{00000001-CC96-4131-A52C-933536D6499E}"/>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3-CC96-4131-A52C-933536D6499E}"/>
              </c:ext>
            </c:extLst>
          </c:dPt>
          <c:dPt>
            <c:idx val="3"/>
            <c:invertIfNegative val="0"/>
            <c:bubble3D val="0"/>
            <c:spPr>
              <a:solidFill>
                <a:srgbClr val="FFFF00"/>
              </a:solidFill>
              <a:ln>
                <a:noFill/>
              </a:ln>
              <a:effectLst/>
            </c:spPr>
            <c:extLst>
              <c:ext xmlns:c16="http://schemas.microsoft.com/office/drawing/2014/chart" uri="{C3380CC4-5D6E-409C-BE32-E72D297353CC}">
                <c16:uniqueId val="{00000005-CC96-4131-A52C-933536D6499E}"/>
              </c:ext>
            </c:extLst>
          </c:dPt>
          <c:dPt>
            <c:idx val="4"/>
            <c:invertIfNegative val="0"/>
            <c:bubble3D val="0"/>
            <c:spPr>
              <a:solidFill>
                <a:srgbClr val="FF0000"/>
              </a:solidFill>
              <a:ln>
                <a:noFill/>
              </a:ln>
              <a:effectLst/>
            </c:spPr>
            <c:extLst>
              <c:ext xmlns:c16="http://schemas.microsoft.com/office/drawing/2014/chart" uri="{C3380CC4-5D6E-409C-BE32-E72D297353CC}">
                <c16:uniqueId val="{00000007-CC96-4131-A52C-933536D6499E}"/>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showLegendKey val="0"/>
              <c:showVal val="1"/>
              <c:showCatName val="0"/>
              <c:showSerName val="0"/>
              <c:showPercent val="0"/>
              <c:showBubbleSize val="0"/>
              <c:extLst>
                <c:ext xmlns:c16="http://schemas.microsoft.com/office/drawing/2014/chart" uri="{C3380CC4-5D6E-409C-BE32-E72D297353CC}">
                  <c16:uniqueId val="{00000004-C773-437B-B0DA-3F885DD0E0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 GRÁFICO MIR'!$J$21:$J$25</c:f>
              <c:strCache>
                <c:ptCount val="5"/>
                <c:pt idx="0">
                  <c:v>TOTAL</c:v>
                </c:pt>
                <c:pt idx="1">
                  <c:v>BAJA</c:v>
                </c:pt>
                <c:pt idx="2">
                  <c:v>ALTA </c:v>
                </c:pt>
                <c:pt idx="3">
                  <c:v>MODERADA</c:v>
                </c:pt>
                <c:pt idx="4">
                  <c:v>EXTREMA</c:v>
                </c:pt>
              </c:strCache>
            </c:strRef>
          </c:cat>
          <c:val>
            <c:numRef>
              <c:f>'RESULTADO GRÁFICO MIR'!$K$21:$K$25</c:f>
              <c:numCache>
                <c:formatCode>General</c:formatCode>
                <c:ptCount val="5"/>
                <c:pt idx="0">
                  <c:v>100</c:v>
                </c:pt>
                <c:pt idx="1">
                  <c:v>47</c:v>
                </c:pt>
                <c:pt idx="2">
                  <c:v>29</c:v>
                </c:pt>
                <c:pt idx="3">
                  <c:v>14</c:v>
                </c:pt>
                <c:pt idx="4">
                  <c:v>10</c:v>
                </c:pt>
              </c:numCache>
            </c:numRef>
          </c:val>
          <c:extLst>
            <c:ext xmlns:c16="http://schemas.microsoft.com/office/drawing/2014/chart" uri="{C3380CC4-5D6E-409C-BE32-E72D297353CC}">
              <c16:uniqueId val="{00000008-CC96-4131-A52C-933536D6499E}"/>
            </c:ext>
          </c:extLst>
        </c:ser>
        <c:dLbls>
          <c:showLegendKey val="0"/>
          <c:showVal val="0"/>
          <c:showCatName val="0"/>
          <c:showSerName val="0"/>
          <c:showPercent val="0"/>
          <c:showBubbleSize val="0"/>
        </c:dLbls>
        <c:gapWidth val="219"/>
        <c:overlap val="-27"/>
        <c:axId val="146374656"/>
        <c:axId val="146376192"/>
      </c:barChart>
      <c:catAx>
        <c:axId val="14637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crossAx val="146376192"/>
        <c:crosses val="autoZero"/>
        <c:auto val="1"/>
        <c:lblAlgn val="ctr"/>
        <c:lblOffset val="100"/>
        <c:noMultiLvlLbl val="0"/>
      </c:catAx>
      <c:valAx>
        <c:axId val="14637619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s-CO"/>
          </a:p>
        </c:txPr>
        <c:crossAx val="146374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200" b="1" i="0" u="none" strike="noStrike" kern="1200" spc="0" baseline="0">
                <a:solidFill>
                  <a:sysClr val="windowText" lastClr="000000">
                    <a:lumMod val="65000"/>
                    <a:lumOff val="35000"/>
                  </a:sysClr>
                </a:solidFill>
                <a:latin typeface="Verdana" panose="020B0604030504040204" pitchFamily="34" charset="0"/>
                <a:ea typeface="Verdana" panose="020B0604030504040204" pitchFamily="34" charset="0"/>
                <a:cs typeface="Verdana" panose="020B0604030504040204" pitchFamily="34" charset="0"/>
              </a:defRPr>
            </a:pPr>
            <a:r>
              <a:rPr lang="en-US" sz="1200" b="1" i="0" u="none" strike="noStrike" kern="1200" spc="0" baseline="0">
                <a:solidFill>
                  <a:sysClr val="windowText" lastClr="000000">
                    <a:lumMod val="65000"/>
                    <a:lumOff val="35000"/>
                  </a:sysClr>
                </a:solidFill>
                <a:latin typeface="Verdana" panose="020B0604030504040204" pitchFamily="34" charset="0"/>
                <a:ea typeface="Verdana" panose="020B0604030504040204" pitchFamily="34" charset="0"/>
                <a:cs typeface="Verdana" panose="020B0604030504040204" pitchFamily="34" charset="0"/>
              </a:rPr>
              <a:t>CONTROLES ESTABLECIDOS</a:t>
            </a:r>
          </a:p>
        </c:rich>
      </c:tx>
      <c:overlay val="0"/>
      <c:spPr>
        <a:noFill/>
        <a:ln>
          <a:noFill/>
        </a:ln>
        <a:effectLst/>
      </c:spPr>
      <c:txPr>
        <a:bodyPr rot="0" spcFirstLastPara="1" vertOverflow="ellipsis" vert="horz" wrap="square" anchor="ctr" anchorCtr="1"/>
        <a:lstStyle/>
        <a:p>
          <a:pPr algn="ctr" rtl="0">
            <a:defRPr lang="en-US" sz="1200" b="1" i="0" u="none" strike="noStrike" kern="1200" spc="0" baseline="0">
              <a:solidFill>
                <a:sysClr val="windowText" lastClr="000000">
                  <a:lumMod val="65000"/>
                  <a:lumOff val="35000"/>
                </a:sysClr>
              </a:solidFill>
              <a:latin typeface="Verdana" panose="020B0604030504040204" pitchFamily="34" charset="0"/>
              <a:ea typeface="Verdana" panose="020B0604030504040204" pitchFamily="34" charset="0"/>
              <a:cs typeface="Verdana" panose="020B0604030504040204" pitchFamily="34" charset="0"/>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1-CB46-4AC6-9CD9-241A09546D76}"/>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3-CB46-4AC6-9CD9-241A09546D76}"/>
              </c:ext>
            </c:extLst>
          </c:dPt>
          <c:dPt>
            <c:idx val="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5-CB46-4AC6-9CD9-241A09546D76}"/>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3-0ACA-4647-AAD8-A0D3B6C7B2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'RESULTADO GRÁFICO MIR'!$O$21:$O$24</c:f>
              <c:strCache>
                <c:ptCount val="4"/>
                <c:pt idx="0">
                  <c:v>TOTAL</c:v>
                </c:pt>
                <c:pt idx="1">
                  <c:v>PREVENTIVOS</c:v>
                </c:pt>
                <c:pt idx="2">
                  <c:v>DETECTIVOS</c:v>
                </c:pt>
                <c:pt idx="3">
                  <c:v>NO CONTROL</c:v>
                </c:pt>
              </c:strCache>
            </c:strRef>
          </c:cat>
          <c:val>
            <c:numRef>
              <c:f>'RESULTADO GRÁFICO MIR'!$P$21:$P$24</c:f>
              <c:numCache>
                <c:formatCode>General</c:formatCode>
                <c:ptCount val="4"/>
                <c:pt idx="0">
                  <c:v>177</c:v>
                </c:pt>
                <c:pt idx="1">
                  <c:v>153</c:v>
                </c:pt>
                <c:pt idx="2">
                  <c:v>16</c:v>
                </c:pt>
                <c:pt idx="3">
                  <c:v>8</c:v>
                </c:pt>
              </c:numCache>
            </c:numRef>
          </c:val>
          <c:extLst>
            <c:ext xmlns:c16="http://schemas.microsoft.com/office/drawing/2014/chart" uri="{C3380CC4-5D6E-409C-BE32-E72D297353CC}">
              <c16:uniqueId val="{00000007-CB46-4AC6-9CD9-241A09546D76}"/>
            </c:ext>
          </c:extLst>
        </c:ser>
        <c:dLbls>
          <c:showLegendKey val="0"/>
          <c:showVal val="0"/>
          <c:showCatName val="0"/>
          <c:showSerName val="0"/>
          <c:showPercent val="0"/>
          <c:showBubbleSize val="0"/>
        </c:dLbls>
        <c:gapWidth val="219"/>
        <c:overlap val="-27"/>
        <c:axId val="146432768"/>
        <c:axId val="146434304"/>
      </c:barChart>
      <c:catAx>
        <c:axId val="146432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6434304"/>
        <c:crosses val="autoZero"/>
        <c:auto val="1"/>
        <c:lblAlgn val="ctr"/>
        <c:lblOffset val="100"/>
        <c:noMultiLvlLbl val="0"/>
      </c:catAx>
      <c:valAx>
        <c:axId val="1464343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6432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56" l="0.70000000000000051" r="0.70000000000000051" t="0.75000000000000056" header="0.30000000000000027" footer="0.30000000000000027"/>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235449</xdr:rowOff>
    </xdr:from>
    <xdr:to>
      <xdr:col>0</xdr:col>
      <xdr:colOff>2857500</xdr:colOff>
      <xdr:row>2</xdr:row>
      <xdr:rowOff>164814</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5449"/>
          <a:ext cx="2857500" cy="571500"/>
        </a:xfrm>
        <a:prstGeom prst="rect">
          <a:avLst/>
        </a:prstGeom>
        <a:noFill/>
        <a:ln>
          <a:noFill/>
        </a:ln>
      </xdr:spPr>
    </xdr:pic>
    <xdr:clientData/>
  </xdr:twoCellAnchor>
  <xdr:twoCellAnchor editAs="oneCell">
    <xdr:from>
      <xdr:col>0</xdr:col>
      <xdr:colOff>0</xdr:colOff>
      <xdr:row>0</xdr:row>
      <xdr:rowOff>235449</xdr:rowOff>
    </xdr:from>
    <xdr:to>
      <xdr:col>0</xdr:col>
      <xdr:colOff>2857500</xdr:colOff>
      <xdr:row>2</xdr:row>
      <xdr:rowOff>164814</xdr:rowOff>
    </xdr:to>
    <xdr:pic>
      <xdr:nvPicPr>
        <xdr:cNvPr id="5" name="Imagen 4">
          <a:extLst>
            <a:ext uri="{FF2B5EF4-FFF2-40B4-BE49-F238E27FC236}">
              <a16:creationId xmlns:a16="http://schemas.microsoft.com/office/drawing/2014/main" id="{F1929483-6D3C-48C4-B778-66C9A854223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5449"/>
          <a:ext cx="2857500" cy="57706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63500</xdr:colOff>
      <xdr:row>0</xdr:row>
      <xdr:rowOff>169333</xdr:rowOff>
    </xdr:from>
    <xdr:to>
      <xdr:col>0</xdr:col>
      <xdr:colOff>2254250</xdr:colOff>
      <xdr:row>2</xdr:row>
      <xdr:rowOff>120385</xdr:rowOff>
    </xdr:to>
    <xdr:pic>
      <xdr:nvPicPr>
        <xdr:cNvPr id="3" name="Imagen 2">
          <a:extLst>
            <a:ext uri="{FF2B5EF4-FFF2-40B4-BE49-F238E27FC236}">
              <a16:creationId xmlns:a16="http://schemas.microsoft.com/office/drawing/2014/main" id="{C8508DD0-FCF0-4837-9D79-FA4A76634CD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169333"/>
          <a:ext cx="2190750" cy="607219"/>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235450</xdr:colOff>
      <xdr:row>0</xdr:row>
      <xdr:rowOff>149831</xdr:rowOff>
    </xdr:from>
    <xdr:to>
      <xdr:col>0</xdr:col>
      <xdr:colOff>2426200</xdr:colOff>
      <xdr:row>2</xdr:row>
      <xdr:rowOff>114915</xdr:rowOff>
    </xdr:to>
    <xdr:pic>
      <xdr:nvPicPr>
        <xdr:cNvPr id="2" name="Imagen 1">
          <a:extLst>
            <a:ext uri="{FF2B5EF4-FFF2-40B4-BE49-F238E27FC236}">
              <a16:creationId xmlns:a16="http://schemas.microsoft.com/office/drawing/2014/main" id="{B0A90C21-4103-425D-9BA8-AA5159F262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450" y="149831"/>
          <a:ext cx="2190750" cy="612784"/>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166688</xdr:rowOff>
    </xdr:from>
    <xdr:to>
      <xdr:col>0</xdr:col>
      <xdr:colOff>2190750</xdr:colOff>
      <xdr:row>2</xdr:row>
      <xdr:rowOff>130969</xdr:rowOff>
    </xdr:to>
    <xdr:pic>
      <xdr:nvPicPr>
        <xdr:cNvPr id="7" name="Imagen 6">
          <a:extLst>
            <a:ext uri="{FF2B5EF4-FFF2-40B4-BE49-F238E27FC236}">
              <a16:creationId xmlns:a16="http://schemas.microsoft.com/office/drawing/2014/main" id="{D8EA9D2A-638D-4AFF-9EE4-B019E761B9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6688"/>
          <a:ext cx="2190750" cy="607219"/>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97194</xdr:colOff>
      <xdr:row>0</xdr:row>
      <xdr:rowOff>213826</xdr:rowOff>
    </xdr:from>
    <xdr:to>
      <xdr:col>0</xdr:col>
      <xdr:colOff>2287944</xdr:colOff>
      <xdr:row>2</xdr:row>
      <xdr:rowOff>179565</xdr:rowOff>
    </xdr:to>
    <xdr:pic>
      <xdr:nvPicPr>
        <xdr:cNvPr id="2" name="Imagen 1">
          <a:extLst>
            <a:ext uri="{FF2B5EF4-FFF2-40B4-BE49-F238E27FC236}">
              <a16:creationId xmlns:a16="http://schemas.microsoft.com/office/drawing/2014/main" id="{82CB28A7-EB63-4225-A1DB-1EC842D5FB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94" y="213826"/>
          <a:ext cx="2190750" cy="613439"/>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123825</xdr:colOff>
      <xdr:row>0</xdr:row>
      <xdr:rowOff>219075</xdr:rowOff>
    </xdr:from>
    <xdr:to>
      <xdr:col>0</xdr:col>
      <xdr:colOff>1866900</xdr:colOff>
      <xdr:row>2</xdr:row>
      <xdr:rowOff>0</xdr:rowOff>
    </xdr:to>
    <xdr:pic>
      <xdr:nvPicPr>
        <xdr:cNvPr id="3" name="Imagen 2">
          <a:extLst>
            <a:ext uri="{FF2B5EF4-FFF2-40B4-BE49-F238E27FC236}">
              <a16:creationId xmlns:a16="http://schemas.microsoft.com/office/drawing/2014/main" id="{15D5936E-7555-46DB-9600-9433F7212AF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219075"/>
          <a:ext cx="1743075" cy="42862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152400</xdr:colOff>
      <xdr:row>0</xdr:row>
      <xdr:rowOff>161925</xdr:rowOff>
    </xdr:from>
    <xdr:to>
      <xdr:col>0</xdr:col>
      <xdr:colOff>2343150</xdr:colOff>
      <xdr:row>2</xdr:row>
      <xdr:rowOff>121444</xdr:rowOff>
    </xdr:to>
    <xdr:pic>
      <xdr:nvPicPr>
        <xdr:cNvPr id="3" name="Imagen 2">
          <a:extLst>
            <a:ext uri="{FF2B5EF4-FFF2-40B4-BE49-F238E27FC236}">
              <a16:creationId xmlns:a16="http://schemas.microsoft.com/office/drawing/2014/main" id="{4952DC2B-021E-44DD-9485-C014D84BD7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61925"/>
          <a:ext cx="2190750" cy="607219"/>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95250</xdr:colOff>
      <xdr:row>0</xdr:row>
      <xdr:rowOff>178593</xdr:rowOff>
    </xdr:from>
    <xdr:to>
      <xdr:col>0</xdr:col>
      <xdr:colOff>2286000</xdr:colOff>
      <xdr:row>2</xdr:row>
      <xdr:rowOff>142874</xdr:rowOff>
    </xdr:to>
    <xdr:pic>
      <xdr:nvPicPr>
        <xdr:cNvPr id="3" name="Imagen 2">
          <a:extLst>
            <a:ext uri="{FF2B5EF4-FFF2-40B4-BE49-F238E27FC236}">
              <a16:creationId xmlns:a16="http://schemas.microsoft.com/office/drawing/2014/main" id="{FFDA470F-68BF-4E98-A506-0B9C8690C48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78593"/>
          <a:ext cx="2190750" cy="607219"/>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74083</xdr:colOff>
      <xdr:row>0</xdr:row>
      <xdr:rowOff>211667</xdr:rowOff>
    </xdr:from>
    <xdr:to>
      <xdr:col>0</xdr:col>
      <xdr:colOff>2264833</xdr:colOff>
      <xdr:row>2</xdr:row>
      <xdr:rowOff>162719</xdr:rowOff>
    </xdr:to>
    <xdr:pic>
      <xdr:nvPicPr>
        <xdr:cNvPr id="3" name="Imagen 2">
          <a:extLst>
            <a:ext uri="{FF2B5EF4-FFF2-40B4-BE49-F238E27FC236}">
              <a16:creationId xmlns:a16="http://schemas.microsoft.com/office/drawing/2014/main" id="{F4FE56E3-4716-4ED3-94F6-A4A3D53636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83" y="211667"/>
          <a:ext cx="2190750" cy="607219"/>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57150</xdr:colOff>
      <xdr:row>0</xdr:row>
      <xdr:rowOff>66676</xdr:rowOff>
    </xdr:from>
    <xdr:to>
      <xdr:col>0</xdr:col>
      <xdr:colOff>1704975</xdr:colOff>
      <xdr:row>2</xdr:row>
      <xdr:rowOff>38101</xdr:rowOff>
    </xdr:to>
    <xdr:pic>
      <xdr:nvPicPr>
        <xdr:cNvPr id="4" name="Imagen 3">
          <a:extLst>
            <a:ext uri="{FF2B5EF4-FFF2-40B4-BE49-F238E27FC236}">
              <a16:creationId xmlns:a16="http://schemas.microsoft.com/office/drawing/2014/main" id="{C46AFC9E-980A-49A0-83AA-BA2FE622C07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6"/>
          <a:ext cx="1647825" cy="47625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235449</xdr:rowOff>
    </xdr:from>
    <xdr:to>
      <xdr:col>0</xdr:col>
      <xdr:colOff>2857500</xdr:colOff>
      <xdr:row>2</xdr:row>
      <xdr:rowOff>164814</xdr:rowOff>
    </xdr:to>
    <xdr:pic>
      <xdr:nvPicPr>
        <xdr:cNvPr id="2" name="Imagen 1">
          <a:extLst>
            <a:ext uri="{FF2B5EF4-FFF2-40B4-BE49-F238E27FC236}">
              <a16:creationId xmlns:a16="http://schemas.microsoft.com/office/drawing/2014/main" id="{0A995570-861A-4A73-A9CE-79942D54BD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5449"/>
          <a:ext cx="2857500" cy="577065"/>
        </a:xfrm>
        <a:prstGeom prst="rect">
          <a:avLst/>
        </a:prstGeom>
        <a:noFill/>
        <a:ln>
          <a:noFill/>
        </a:ln>
      </xdr:spPr>
    </xdr:pic>
    <xdr:clientData/>
  </xdr:twoCellAnchor>
  <xdr:twoCellAnchor editAs="oneCell">
    <xdr:from>
      <xdr:col>0</xdr:col>
      <xdr:colOff>0</xdr:colOff>
      <xdr:row>0</xdr:row>
      <xdr:rowOff>235449</xdr:rowOff>
    </xdr:from>
    <xdr:to>
      <xdr:col>0</xdr:col>
      <xdr:colOff>2857500</xdr:colOff>
      <xdr:row>2</xdr:row>
      <xdr:rowOff>164814</xdr:rowOff>
    </xdr:to>
    <xdr:pic>
      <xdr:nvPicPr>
        <xdr:cNvPr id="3" name="Imagen 2">
          <a:extLst>
            <a:ext uri="{FF2B5EF4-FFF2-40B4-BE49-F238E27FC236}">
              <a16:creationId xmlns:a16="http://schemas.microsoft.com/office/drawing/2014/main" id="{ABC446D7-36FC-45F2-B1F1-0247972C81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5449"/>
          <a:ext cx="2857500" cy="5770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248331</xdr:colOff>
      <xdr:row>0</xdr:row>
      <xdr:rowOff>181022</xdr:rowOff>
    </xdr:from>
    <xdr:to>
      <xdr:col>2</xdr:col>
      <xdr:colOff>1197430</xdr:colOff>
      <xdr:row>3</xdr:row>
      <xdr:rowOff>81644</xdr:rowOff>
    </xdr:to>
    <xdr:pic>
      <xdr:nvPicPr>
        <xdr:cNvPr id="2" name="Imagen 1">
          <a:extLst>
            <a:ext uri="{FF2B5EF4-FFF2-40B4-BE49-F238E27FC236}">
              <a16:creationId xmlns:a16="http://schemas.microsoft.com/office/drawing/2014/main" id="{40DB2BE8-C44F-4B0E-9DC8-35DE7889241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331" y="181022"/>
          <a:ext cx="2990170" cy="540158"/>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419100</xdr:colOff>
      <xdr:row>1</xdr:row>
      <xdr:rowOff>128587</xdr:rowOff>
    </xdr:from>
    <xdr:to>
      <xdr:col>6</xdr:col>
      <xdr:colOff>0</xdr:colOff>
      <xdr:row>17</xdr:row>
      <xdr:rowOff>66675</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552450</xdr:colOff>
      <xdr:row>1</xdr:row>
      <xdr:rowOff>185737</xdr:rowOff>
    </xdr:from>
    <xdr:to>
      <xdr:col>12</xdr:col>
      <xdr:colOff>85725</xdr:colOff>
      <xdr:row>16</xdr:row>
      <xdr:rowOff>71437</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600075</xdr:colOff>
      <xdr:row>2</xdr:row>
      <xdr:rowOff>14287</xdr:rowOff>
    </xdr:from>
    <xdr:to>
      <xdr:col>18</xdr:col>
      <xdr:colOff>438150</xdr:colOff>
      <xdr:row>16</xdr:row>
      <xdr:rowOff>90487</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209550</xdr:rowOff>
    </xdr:from>
    <xdr:to>
      <xdr:col>0</xdr:col>
      <xdr:colOff>1495425</xdr:colOff>
      <xdr:row>2</xdr:row>
      <xdr:rowOff>28575</xdr:rowOff>
    </xdr:to>
    <xdr:pic>
      <xdr:nvPicPr>
        <xdr:cNvPr id="2" name="Imagen 1">
          <a:extLst>
            <a:ext uri="{FF2B5EF4-FFF2-40B4-BE49-F238E27FC236}">
              <a16:creationId xmlns:a16="http://schemas.microsoft.com/office/drawing/2014/main" id="{20F08986-DD67-42FE-8ADA-E18F33CC67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9550"/>
          <a:ext cx="1419225" cy="46672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152401</xdr:rowOff>
    </xdr:from>
    <xdr:to>
      <xdr:col>0</xdr:col>
      <xdr:colOff>1114425</xdr:colOff>
      <xdr:row>2</xdr:row>
      <xdr:rowOff>142875</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38100" y="152401"/>
          <a:ext cx="1076325" cy="40957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38100</xdr:colOff>
      <xdr:row>1</xdr:row>
      <xdr:rowOff>152401</xdr:rowOff>
    </xdr:from>
    <xdr:to>
      <xdr:col>1</xdr:col>
      <xdr:colOff>1114425</xdr:colOff>
      <xdr:row>3</xdr:row>
      <xdr:rowOff>142875</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38100" y="152401"/>
          <a:ext cx="1076325" cy="409574"/>
        </a:xfrm>
        <a:prstGeom prst="rect">
          <a:avLst/>
        </a:prstGeom>
      </xdr:spPr>
    </xdr:pic>
    <xdr:clientData/>
  </xdr:twoCellAnchor>
  <xdr:twoCellAnchor editAs="oneCell">
    <xdr:from>
      <xdr:col>1</xdr:col>
      <xdr:colOff>38100</xdr:colOff>
      <xdr:row>1</xdr:row>
      <xdr:rowOff>152401</xdr:rowOff>
    </xdr:from>
    <xdr:to>
      <xdr:col>1</xdr:col>
      <xdr:colOff>1181100</xdr:colOff>
      <xdr:row>3</xdr:row>
      <xdr:rowOff>142875</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tretch>
          <a:fillRect/>
        </a:stretch>
      </xdr:blipFill>
      <xdr:spPr>
        <a:xfrm>
          <a:off x="104775" y="228601"/>
          <a:ext cx="1143000" cy="466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247650</xdr:rowOff>
    </xdr:from>
    <xdr:to>
      <xdr:col>0</xdr:col>
      <xdr:colOff>1685925</xdr:colOff>
      <xdr:row>2</xdr:row>
      <xdr:rowOff>47625</xdr:rowOff>
    </xdr:to>
    <xdr:pic>
      <xdr:nvPicPr>
        <xdr:cNvPr id="3" name="Imagen 2">
          <a:extLst>
            <a:ext uri="{FF2B5EF4-FFF2-40B4-BE49-F238E27FC236}">
              <a16:creationId xmlns:a16="http://schemas.microsoft.com/office/drawing/2014/main" id="{A6A68840-CD03-4B8B-8413-C665C33957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247650"/>
          <a:ext cx="1533525" cy="4476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235449</xdr:rowOff>
    </xdr:from>
    <xdr:to>
      <xdr:col>0</xdr:col>
      <xdr:colOff>2857500</xdr:colOff>
      <xdr:row>2</xdr:row>
      <xdr:rowOff>164814</xdr:rowOff>
    </xdr:to>
    <xdr:pic>
      <xdr:nvPicPr>
        <xdr:cNvPr id="2" name="Imagen 1">
          <a:extLst>
            <a:ext uri="{FF2B5EF4-FFF2-40B4-BE49-F238E27FC236}">
              <a16:creationId xmlns:a16="http://schemas.microsoft.com/office/drawing/2014/main" id="{3B29627B-10FC-49F0-A37A-90FDF13D11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5449"/>
          <a:ext cx="2857500" cy="5770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116633</xdr:colOff>
      <xdr:row>0</xdr:row>
      <xdr:rowOff>213827</xdr:rowOff>
    </xdr:from>
    <xdr:to>
      <xdr:col>0</xdr:col>
      <xdr:colOff>2307383</xdr:colOff>
      <xdr:row>2</xdr:row>
      <xdr:rowOff>179566</xdr:rowOff>
    </xdr:to>
    <xdr:pic>
      <xdr:nvPicPr>
        <xdr:cNvPr id="3" name="Imagen 2">
          <a:extLst>
            <a:ext uri="{FF2B5EF4-FFF2-40B4-BE49-F238E27FC236}">
              <a16:creationId xmlns:a16="http://schemas.microsoft.com/office/drawing/2014/main" id="{D875C9B9-2AA9-44BF-B7F2-249F11FB27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633" y="213827"/>
          <a:ext cx="2190750" cy="60721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161925</xdr:rowOff>
    </xdr:from>
    <xdr:to>
      <xdr:col>0</xdr:col>
      <xdr:colOff>2286000</xdr:colOff>
      <xdr:row>2</xdr:row>
      <xdr:rowOff>121444</xdr:rowOff>
    </xdr:to>
    <xdr:pic>
      <xdr:nvPicPr>
        <xdr:cNvPr id="3" name="Imagen 2">
          <a:extLst>
            <a:ext uri="{FF2B5EF4-FFF2-40B4-BE49-F238E27FC236}">
              <a16:creationId xmlns:a16="http://schemas.microsoft.com/office/drawing/2014/main" id="{28D63DC3-2911-4037-A7D7-76416E277E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61925"/>
          <a:ext cx="2190750" cy="60721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83344</xdr:colOff>
      <xdr:row>0</xdr:row>
      <xdr:rowOff>178593</xdr:rowOff>
    </xdr:from>
    <xdr:to>
      <xdr:col>0</xdr:col>
      <xdr:colOff>2274094</xdr:colOff>
      <xdr:row>2</xdr:row>
      <xdr:rowOff>142874</xdr:rowOff>
    </xdr:to>
    <xdr:pic>
      <xdr:nvPicPr>
        <xdr:cNvPr id="3" name="Imagen 2">
          <a:extLst>
            <a:ext uri="{FF2B5EF4-FFF2-40B4-BE49-F238E27FC236}">
              <a16:creationId xmlns:a16="http://schemas.microsoft.com/office/drawing/2014/main" id="{88DA58D7-EC74-4D0B-8F3F-802401CAF5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4" y="178593"/>
          <a:ext cx="2190750" cy="607219"/>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83344</xdr:colOff>
      <xdr:row>0</xdr:row>
      <xdr:rowOff>154781</xdr:rowOff>
    </xdr:from>
    <xdr:to>
      <xdr:col>0</xdr:col>
      <xdr:colOff>2274094</xdr:colOff>
      <xdr:row>2</xdr:row>
      <xdr:rowOff>119062</xdr:rowOff>
    </xdr:to>
    <xdr:pic>
      <xdr:nvPicPr>
        <xdr:cNvPr id="3" name="Imagen 2">
          <a:extLst>
            <a:ext uri="{FF2B5EF4-FFF2-40B4-BE49-F238E27FC236}">
              <a16:creationId xmlns:a16="http://schemas.microsoft.com/office/drawing/2014/main" id="{9EC42F04-36BD-4A67-BDF2-48956928DA9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4" y="154781"/>
          <a:ext cx="2190750" cy="607219"/>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190500</xdr:colOff>
      <xdr:row>0</xdr:row>
      <xdr:rowOff>166687</xdr:rowOff>
    </xdr:from>
    <xdr:to>
      <xdr:col>0</xdr:col>
      <xdr:colOff>2381250</xdr:colOff>
      <xdr:row>2</xdr:row>
      <xdr:rowOff>130968</xdr:rowOff>
    </xdr:to>
    <xdr:pic>
      <xdr:nvPicPr>
        <xdr:cNvPr id="4" name="Imagen 3">
          <a:extLst>
            <a:ext uri="{FF2B5EF4-FFF2-40B4-BE49-F238E27FC236}">
              <a16:creationId xmlns:a16="http://schemas.microsoft.com/office/drawing/2014/main" id="{B815F39D-91A1-44AB-AAC3-FA645BCD33E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66687"/>
          <a:ext cx="2190750" cy="60721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riana.gutierrez/AppData/Local/Microsoft/Windows/INetCache/Content.Outlook/G24AETUD/MAPA%20INSTITUCIONAL%20DE%20RIESGOS%20DIR%20ESTRATEGICO%202020%20v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ria.tovar/AppData/Local/Microsoft/Windows/INetCache/Content.Outlook/DSSLMIXH/MAPA%20INSTITUCIONAL%20DE%20RIESGOS%20DTMC%202020%201612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psco-my.sharepoint.com/Users/adriana.gutierrez/AppData/Local/Microsoft/Windows/INetCache/Content.Outlook/G24AETUD/wilson2MAPA%20RIESGOS%202019%20VP%20INFRAESTRUCTURA%20SOC%20Y%20H&#193;BITAT%20_%20(00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driana.gutierrez/Documents/MEJORAMIENTO%20CONTINUO/Informaci&#243;n/2018/RIESGOS/Riesgos%202019/MAPA%20RIESGOS%20Gestion%20de%20Informaci&#243;n%202019-%2016012019%20ajustes.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adriana.gutierrez/AppData/Local/Microsoft/Windows/INetCache/Content.Outlook/G24AETUD/MAPA%20INSTITUCIONAL%20DE%20RIESGOS%202020%20V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adriana.gutierrez/AppData/Local/Microsoft/Windows/INetCache/Content.Outlook/G24AETUD/MAPA%20INSTITUCIONAL%20DE%20RIESGOS%202020%20V0%2013122019%202y30%20(00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adriana.gutierrez/Documents/MEJORAMIENTO%20CONTINUO/Informaci&#243;n/2018/RIESGOS/Riesgos%202019/enviado%20por%20Acompa%20MAPA%20RIESGOS%202019%20VP%20ACOMPA&#209;AMIENTO%2028122018.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adriana.gutierrez/Documents/MEJORAMIENTO%20CONTINUO/Informaci&#243;n/2018/RIESGOS/Riesgos%202019/MAPA%20RIESGOS%202019%20VP%20ABS%20FINAL.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adriana.gutierrez/Documents/MEJORAMIENTO%20CONTINUO/Informaci&#243;n/2018/RIESGOS/Riesgos%202019/MAPA%20RIESGOS%202019%20VP%20FORMULACION%20DE%20POLITICA%20FINAL.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eona/Downloads/251120/consolidado%20matriz/miguel/PROPUESTA%20MAPA%20DE%20RIESGOS%202021%20DISE&#209;O%20ED%20&#201;TNICO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maria.tovar/AppData/Local/Microsoft/Windows/INetCache/Content.Outlook/DSSLMIXH/Copia%20de%200MAPA%20INSTITUCIONAL%20DE%20RIESGOS%202020%20V0%201112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riana.gutierrez/Documents/MEJORAMIENTO%20CONTINUO/Informaci&#243;n/2018/RIESGOS/Riesgos%202019/MAPA%20RIESGOS%202019%20VP%20GESTI&#211;N%20JUR&#205;DICA%201.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maria.tovar/AppData/Local/Microsoft/Windows/INetCache/Content.Outlook/DSSLMIXH/16-12-19%20mapa%20institucional%20de%20riesgo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maria.tovar/Documents/2020/MAPA%20DE%20RIESGOS/MAPA%20INSTITUCIONAL%20DE%20RIESGOS%20DTMC%202020%2016122019.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maria.tovar/Documents/2019/RIESGOS/MAPA%20DE%20RIESGOS%20POR%20PROCESOS/0MAPA%20INSTITUCIONAL%20DE%20RIESGOS%202019%20V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angel/Downloads/PROPUESTA%20MAPA%20DE%20RIESGOS%202021%209-12-20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angel/Downloads/MAPA%20DE%20RIESGOS%202020%20-%20PROCESO%20DE%20ENCARGO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maria.tovar/AppData/Local/Microsoft/Windows/INetCache/Content.Outlook/DSSLMIXH/MAPA%20INSTITUCIONAL%20DE%20RIESGOS%202020%20OAJ.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adriana.gutierrez/AppData/Local/Microsoft/Windows/INetCache/Content.Outlook/G24AETUD/0MAPA%20INSTITUCIONAL%20DE%20RIESGOS%202020%20V0-ADMON%20LOGISTICA.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adriana.gutierrez/Documents/MEJORAMIENTO%20CONTINUO/Informaci&#243;n/2018/RIESGOS/Riesgos%202019/MAPA%20RIESGOS%202019%20%20ADMON%20LOGISTICA%20FINAL%20dic%2026.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driana.gutierrez/AppData/Local/Microsoft/Windows/INetCache/Content.Outlook/G24AETUD/Copia%20de%20Riesgos%202020%20GIT%20Gestion%20Documental%20v2019121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adriana.gutierrez/AppData/Local/Microsoft/Windows/INetCache/Content.Outlook/G24AETUD/MAPA%20INSTITUCIONAL%20DE%20RIESGOS%202020%20Subdirecci&#243;n%20Financie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ona/Downloads/251120/consolidado%20matriz/cata/PROPUESTA%20MAPA%20DE%20RIESGOS%202021%20V&#205;CTIMAS%20-%20GIT%20DE%20ENFOQUE%20DIFERENCI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angel/Downloads/RIESGOS%20CONTRATACI&#211;N%20202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adriana.gutierrez/AppData/Local/Microsoft/Windows/INetCache/Content.Outlook/G24AETUD/MAPA%20INSTITUCIONAL%20DE%20RIESGOS%202020%20V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clara.chimbi/Documents/D.%20PROSPERIDAD%20SOCIAL/2018/LINEA%20ESTRATEGICA%20RIESGOS/CONSTRUCCI&#211;N%20RIESGOS%202019/Propuestas%20M%20de%20Riesgos%20OCI/8-%20M.%20RIESGOS%202019%20VP%20-2&#176;%20ENV&#205;O%20A%20OAP.xls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angel/Downloads/REVISI&#211;N%20Y%20AJUSTE%20MRI%202020%2026062020%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riana.gutierrez/AppData/Local/Microsoft/Windows/INetCache/Content.Outlook/G24AETUD/0MAPA%20INSTITUCIONAL%20DE%20RIESGOS%202020%20V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riana.gutierrez/AppData/Local/Microsoft/Windows/INetCache/Content.Outlook/G24AETUD/wilson2MAPA%20RIESGOS%202019%20VP%20INFRAESTRUCTURA%20SOC%20Y%20H&#193;BITAT%20_%20(00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lypso\oficina%20de%20tecnologias%20de%20informacion\A&#209;O%202019\4.%20PROYECTOS\3.%20SGSI\AN&#193;LISIS%20DE%20RIESGOS\AN&#193;LISIS%20RIESGOS%20EQUIDAD%20DIGITAL%20JUNIO%202019.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A&#209;O%202019\5.%20RIESGOS\0MAPA%20INSTITUCIONAL%20DE%20RIESGOS%202019%20V4%20SeguimientoDireccionamientoEstrat&#233;gicoOTI2808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adriana.gutierrez/Documents/MEJORAMIENTO%20CONTINUO/RIESGOS/Riesgos%202020/ANGELITOS%20MAPA%20INSTITUCIONAL%20DE%20RIESGOS%202020%20consolida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dpsco-my.sharepoint.com/personal/jaime_valderrama_prosperidadsocial_gov_co/Documents/AN&#193;LISIS%20RIESGOS%20EQUIDAD%20DIGITAL%20ABR_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 CONTEXT DIRECC ESTRAT 2020"/>
      <sheetName val=" CONTEX ESTRAT GEST JUR 2020"/>
      <sheetName val=" CONTEX ESTRAT INC SOC 2020"/>
      <sheetName val="CONTEX  ESTRA PC Y SC 2019"/>
      <sheetName val=" CONT ESTR SEG Y EVAL POL  2019"/>
      <sheetName val=" CONTEX ESTRAT FORM POLIT 2020"/>
      <sheetName val=" CONTEXT ESTRAT GEST DOC 2020"/>
      <sheetName val=" CONTEXT ESTRAT ADM LOGÍST 2020"/>
      <sheetName val=" CONTEXT ESTRAT GF 2019"/>
      <sheetName val=" CONTEXT ESTRAT GEST ACOMP 2019"/>
      <sheetName val=" CONT ESTR ABS 2020"/>
      <sheetName val=" CONTEX ESTRAT ART OFERTA 2020"/>
      <sheetName val=" CONTEXT ESTRAT COMUNIC 2020"/>
      <sheetName val="CONTEX ESTRAT SCI"/>
      <sheetName val=" CONTEXT ESTRAT GEST TECNO 2020"/>
      <sheetName val=" CONTEXT ESTRAT GEST TH 2020"/>
      <sheetName val=" CONTEXT ESTRAT GEST INF 2020"/>
      <sheetName val="CONTROL DE CAMBIOS"/>
      <sheetName val="RESULTADO GRÁFICO MIR"/>
      <sheetName val="CONVENCIONESFORMULAS"/>
      <sheetName val="DISEÑO DE CONTROLES"/>
      <sheetName val="CRITERIOS EVALUACIÓN"/>
      <sheetName val="CONVENCIONES "/>
      <sheetName val=" CONTEXT ESTRAT INST 2019"/>
      <sheetName val="MAPA DE RIESGOS 2019"/>
      <sheetName val="CALCULO DEL RIESGO"/>
      <sheetName val="DESPLAZAMIENTOS"/>
      <sheetName val="Hoja3"/>
      <sheetName val="ORDEN DE RIESGOS"/>
      <sheetName val="Hoja1"/>
    </sheetNames>
    <sheetDataSet>
      <sheetData sheetId="0" refreshError="1"/>
      <sheetData sheetId="1" refreshError="1">
        <row r="136">
          <cell r="S136" t="str">
            <v>Prevenir</v>
          </cell>
          <cell r="T136" t="str">
            <v>No confiable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refreshError="1">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efreshError="1">
        <row r="5">
          <cell r="F5" t="str">
            <v>AsignadoAdecuado</v>
          </cell>
          <cell r="G5" t="str">
            <v>Asignado</v>
          </cell>
          <cell r="H5" t="str">
            <v>Adecuado</v>
          </cell>
          <cell r="I5">
            <v>30</v>
          </cell>
        </row>
        <row r="6">
          <cell r="F6" t="str">
            <v>AsignadoInadecuado</v>
          </cell>
          <cell r="G6" t="str">
            <v>Asignado</v>
          </cell>
          <cell r="H6" t="str">
            <v>Inadecuado</v>
          </cell>
          <cell r="I6">
            <v>15</v>
          </cell>
        </row>
        <row r="7">
          <cell r="G7" t="str">
            <v>Oportuna</v>
          </cell>
          <cell r="I7">
            <v>15</v>
          </cell>
        </row>
        <row r="8">
          <cell r="G8" t="str">
            <v>Inoportuna</v>
          </cell>
          <cell r="I8">
            <v>0</v>
          </cell>
        </row>
        <row r="9">
          <cell r="G9" t="str">
            <v>Prevenir</v>
          </cell>
          <cell r="I9">
            <v>15</v>
          </cell>
        </row>
        <row r="10">
          <cell r="G10" t="str">
            <v>Detectar</v>
          </cell>
          <cell r="I10">
            <v>10</v>
          </cell>
        </row>
        <row r="11">
          <cell r="G11" t="str">
            <v>No es un control</v>
          </cell>
          <cell r="I11">
            <v>0</v>
          </cell>
        </row>
        <row r="12">
          <cell r="G12" t="str">
            <v>Confiable</v>
          </cell>
          <cell r="I12">
            <v>15</v>
          </cell>
        </row>
        <row r="13">
          <cell r="G13" t="str">
            <v>No confiable</v>
          </cell>
          <cell r="I13">
            <v>0</v>
          </cell>
        </row>
        <row r="14">
          <cell r="G14" t="str">
            <v>Se investigan y resuelven oportunamente</v>
          </cell>
          <cell r="I14">
            <v>15</v>
          </cell>
        </row>
        <row r="15">
          <cell r="G15" t="str">
            <v>No se investigan y resuelven oportunamente</v>
          </cell>
          <cell r="I15">
            <v>0</v>
          </cell>
        </row>
        <row r="16">
          <cell r="G16" t="str">
            <v>Completa</v>
          </cell>
          <cell r="I16">
            <v>10</v>
          </cell>
        </row>
        <row r="17">
          <cell r="G17" t="str">
            <v>Incompleta</v>
          </cell>
          <cell r="I17">
            <v>5</v>
          </cell>
        </row>
        <row r="18">
          <cell r="G18" t="str">
            <v>No existe</v>
          </cell>
          <cell r="I18">
            <v>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PROPUESTA DTMC 2020"/>
      <sheetName val=" CONTEX ESTRAT GEST JUR 2019"/>
      <sheetName val=" CONTEX ESTRAT INC SOC 2019"/>
      <sheetName val="CONTEX  ESTRA PC Y SC 2019"/>
      <sheetName val=" CONT ESTR SEG Y EVAL POL  2019"/>
      <sheetName val=" CONTEX ESTRAT FORM POLIT 2019"/>
      <sheetName val=" CONTEXT ESTRAT GEST DOC 2019"/>
      <sheetName val=" CONTEXT ESTRAT ADM LOGÍST 2019"/>
      <sheetName val=" CONTEXT ESTRAT GF 2019"/>
      <sheetName val=" CONTEXT ESTRAT GEST ACOMP 2019"/>
      <sheetName val=" CONT ESTR ABS 2019"/>
      <sheetName val=" CONTEX ESTRAT ART OFERTA 2019"/>
      <sheetName val=" CONTEXT ESTRAT COMUNIC 2019"/>
      <sheetName val="CONTEX ESTRAT SCI"/>
      <sheetName val=" CONTEXT ESTRAT GEST TECNO 2019"/>
      <sheetName val=" CONTEXT ESTRAT GEST TH 2019"/>
      <sheetName val=" CONTEXT DIRECC ESTRAT 2019"/>
      <sheetName val=" CONTEXT ESTRAT GEST INF 2019"/>
      <sheetName val="CONTROL DE CAMBIOS"/>
      <sheetName val="RESULTADO GRÁFICO MIR"/>
      <sheetName val="CONVENCIONESFORMULAS"/>
      <sheetName val="DISEÑO DE CONTROLES"/>
      <sheetName val="CRITERIOS EVALUACIÓN"/>
      <sheetName val="CONVENCIONE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3" refreshError="1">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19"/>
      <sheetName val="Hoja2"/>
      <sheetName val="MAPA DE RIESGOS 2019"/>
      <sheetName val="CONVENCIONESFORMULAS"/>
      <sheetName val="DESPLAZAMIENTOS"/>
      <sheetName val="Hoja3"/>
      <sheetName val="DISEÑO DE CONTROLES"/>
      <sheetName val="CRITERIOS EVALUACIÓN"/>
      <sheetName val="CONVENCIONES "/>
      <sheetName val="Hoja1"/>
    </sheetNames>
    <sheetDataSet>
      <sheetData sheetId="0" refreshError="1"/>
      <sheetData sheetId="1" refreshError="1"/>
      <sheetData sheetId="2" refreshError="1"/>
      <sheetData sheetId="3" refreshError="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 CONTEXT ESTRAT GEST INF 2019"/>
      <sheetName val="MAPA DE RIESGOS 2019"/>
      <sheetName val="CONVENCIONESFORMULAS"/>
      <sheetName val="DESPLAZAMIENTOS"/>
      <sheetName val="Hoja3"/>
      <sheetName val="DISEÑO DE CONTROLES"/>
      <sheetName val="CRITERIOS EVALUACIÓN"/>
      <sheetName val="CONVENCIONES "/>
      <sheetName val="Hoja1"/>
      <sheetName val=" CONTEXT ESTRAT INST 2020"/>
      <sheetName val="MAPA DE RIESGOS 2020"/>
      <sheetName val=" CONTEXT DIRECC ESTRAT 2020"/>
      <sheetName val=" CONTEX ESTRAT GEST JUR 2020"/>
      <sheetName val=" CONTEX ESTRAT INC SOC 2019"/>
      <sheetName val="CONTEX  ESTRA PC Y SC 2019"/>
      <sheetName val=" CONT ESTR SEG Y EVAL POL  2019"/>
      <sheetName val=" CONTEX ESTRAT FORM POLIT 2019"/>
      <sheetName val=" CONTEXT ESTRAT GEST DOC 2020"/>
      <sheetName val=" CONTEXT ESTRAT ADM LOGÍST 2019"/>
      <sheetName val=" CONTEXT ESTRAT GF 2019"/>
      <sheetName val=" CONTEXT ESTRAT GEST ACOMP 2019"/>
      <sheetName val=" CONT ESTR ABS 2020"/>
      <sheetName val=" CONTEX ESTRAT ART OFERTA 2019"/>
      <sheetName val=" CONTEXT ESTRAT COMUNIC 2020"/>
      <sheetName val="CONTEX ESTRAT SCI"/>
      <sheetName val=" CONTEXT ESTRAT GEST TECNO 2020"/>
      <sheetName val=" CONTEXT ESTRAT GEST TH 2019"/>
      <sheetName val="CONTROL DE CAMBIOS"/>
      <sheetName val="RESULTADO GRÁFICO MIR"/>
    </sheetNames>
    <sheetDataSet>
      <sheetData sheetId="0"/>
      <sheetData sheetId="1"/>
      <sheetData sheetId="2"/>
      <sheetData sheetId="3">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4"/>
      <sheetData sheetId="5"/>
      <sheetData sheetId="6">
        <row r="6">
          <cell r="D6" t="str">
            <v xml:space="preserve">Fuertefuerte (siempre se ejecuta) </v>
          </cell>
        </row>
      </sheetData>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 CONTEXT DIRECC ESTRAT 2020"/>
      <sheetName val=" CONTEX ESTRAT GEST JUR 2020"/>
      <sheetName val=" CONTEX ESTRAT INC SOC 2019"/>
      <sheetName val="CONTEX  ESTRA PC Y SC 2019"/>
      <sheetName val=" CONT ESTR SEG Y EVAL POL  2019"/>
      <sheetName val=" CONTEX ESTRAT FORM POLIT 2019"/>
      <sheetName val=" CONTEXT ESTRAT GEST DOC 2020"/>
      <sheetName val=" CONTEXT ESTRAT ADM LOGÍST 2019"/>
      <sheetName val=" CONTEXT ESTRAT GF 2019"/>
      <sheetName val=" CONTEXT ESTRAT GEST ACOMP 2019"/>
      <sheetName val=" CONT ESTR ABS 2020"/>
      <sheetName val=" CONTEX ESTRAT ART OFERTA 2019"/>
      <sheetName val=" CONTEXT ESTRAT COMUNIC 2020"/>
      <sheetName val="CONTEX ESTRAT SCI"/>
      <sheetName val=" CONTEXT ESTRAT GEST TECNO 2020"/>
      <sheetName val=" CONTEXT ESTRAT GEST TH 2020"/>
      <sheetName val=" CONTEXT ESTRAT GEST INF 2020"/>
      <sheetName val="CONTROL DE CAMBIOS"/>
      <sheetName val="RESULTADO GRÁFICO MIR"/>
      <sheetName val="CONVENCIONESFORMULAS"/>
      <sheetName val="DISEÑO DE CONTROLES"/>
      <sheetName val="CRITERIOS EVALUACIÓN"/>
      <sheetName val="CONVENCIONES "/>
    </sheetNames>
    <sheetDataSet>
      <sheetData sheetId="0" refreshError="1"/>
      <sheetData sheetId="1">
        <row r="61">
          <cell r="S61" t="str">
            <v>Prevenir</v>
          </cell>
          <cell r="T61" t="str">
            <v>Confiable</v>
          </cell>
        </row>
        <row r="62">
          <cell r="S62" t="str">
            <v>Prevenir</v>
          </cell>
          <cell r="T62" t="str">
            <v>Confiable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ow r="5">
          <cell r="F5" t="str">
            <v>AsignadoAdecuado</v>
          </cell>
          <cell r="G5" t="str">
            <v>Asignado</v>
          </cell>
          <cell r="H5" t="str">
            <v>Adecuado</v>
          </cell>
          <cell r="I5">
            <v>30</v>
          </cell>
        </row>
        <row r="6">
          <cell r="F6" t="str">
            <v>AsignadoInadecuado</v>
          </cell>
          <cell r="G6" t="str">
            <v>Asignado</v>
          </cell>
          <cell r="H6" t="str">
            <v>Inadecuado</v>
          </cell>
          <cell r="I6">
            <v>15</v>
          </cell>
        </row>
        <row r="7">
          <cell r="G7" t="str">
            <v>Oportuna</v>
          </cell>
          <cell r="I7">
            <v>15</v>
          </cell>
        </row>
        <row r="8">
          <cell r="G8" t="str">
            <v>Inoportuna</v>
          </cell>
          <cell r="I8">
            <v>0</v>
          </cell>
        </row>
        <row r="9">
          <cell r="G9" t="str">
            <v>Prevenir</v>
          </cell>
          <cell r="I9">
            <v>15</v>
          </cell>
        </row>
        <row r="10">
          <cell r="G10" t="str">
            <v>Detectar</v>
          </cell>
          <cell r="I10">
            <v>10</v>
          </cell>
        </row>
        <row r="11">
          <cell r="G11" t="str">
            <v>No es un control</v>
          </cell>
          <cell r="I11">
            <v>0</v>
          </cell>
        </row>
        <row r="12">
          <cell r="G12" t="str">
            <v>Confiable</v>
          </cell>
          <cell r="I12">
            <v>15</v>
          </cell>
        </row>
        <row r="13">
          <cell r="G13" t="str">
            <v>No confiable</v>
          </cell>
          <cell r="I13">
            <v>0</v>
          </cell>
        </row>
        <row r="14">
          <cell r="G14" t="str">
            <v>Se investigan y resuelven oportunamente</v>
          </cell>
          <cell r="I14">
            <v>15</v>
          </cell>
        </row>
        <row r="15">
          <cell r="G15" t="str">
            <v>No se investigan y resuelven oportunamente</v>
          </cell>
          <cell r="I15">
            <v>0</v>
          </cell>
        </row>
        <row r="16">
          <cell r="G16" t="str">
            <v>Completa</v>
          </cell>
          <cell r="I16">
            <v>10</v>
          </cell>
        </row>
        <row r="17">
          <cell r="G17" t="str">
            <v>Incompleta</v>
          </cell>
          <cell r="I17">
            <v>5</v>
          </cell>
        </row>
        <row r="18">
          <cell r="G18" t="str">
            <v>No existe</v>
          </cell>
          <cell r="I18">
            <v>0</v>
          </cell>
        </row>
      </sheetData>
      <sheetData sheetId="2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 CONTEXT DIRECC ESTRAT 2020"/>
      <sheetName val=" CONTEX ESTRAT GEST JUR 2020"/>
      <sheetName val=" CONTEX ESTRAT INC SOC 2020"/>
      <sheetName val="CONTEX  ESTRA PC Y SC 2019"/>
      <sheetName val=" CONT ESTR SEG Y EVAL POL  2019"/>
      <sheetName val=" CONTEX ESTRAT FORM POLIT 2020"/>
      <sheetName val=" CONTEXT ESTRAT GEST DOC 2020"/>
      <sheetName val=" CONTEXT ESTRAT ADM LOGÍST 2020"/>
      <sheetName val=" CONTEXT ESTRAT GF 2020"/>
      <sheetName val=" CONTEXT ESTRAT GEST ACOMP 2020"/>
      <sheetName val=" CONT ESTR ABS 2020"/>
      <sheetName val=" CONTEX ESTRAT ART OFERTA 2020"/>
      <sheetName val=" CONTEXT ESTRAT COMUNIC 2020"/>
      <sheetName val="CONTEX ESTRAT SCI 2020"/>
      <sheetName val=" CONTEXT ESTRAT GEST TECNO 2020"/>
      <sheetName val=" CONTEXT ESTRAT GEST TH 2020"/>
      <sheetName val=" CONTEXT ESTRAT GEST INF 2020"/>
      <sheetName val="CONTROL DE CAMBIOS"/>
      <sheetName val="RESULTADO GRÁFICO MIR"/>
      <sheetName val="CONVENCIONESFORMULAS"/>
      <sheetName val="DISEÑO DE CONTROLES"/>
      <sheetName val="CRITERIOS EVALUACIÓN"/>
      <sheetName val="CONVENCIONES "/>
    </sheetNames>
    <sheetDataSet>
      <sheetData sheetId="0" refreshError="1"/>
      <sheetData sheetId="1">
        <row r="87">
          <cell r="S87" t="str">
            <v>Prevenir</v>
          </cell>
          <cell r="T87" t="str">
            <v>Confiable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ow r="5">
          <cell r="F5" t="str">
            <v>AsignadoAdecuado</v>
          </cell>
          <cell r="G5" t="str">
            <v>Asignado</v>
          </cell>
          <cell r="H5" t="str">
            <v>Adecuado</v>
          </cell>
          <cell r="I5">
            <v>30</v>
          </cell>
        </row>
        <row r="6">
          <cell r="F6" t="str">
            <v>AsignadoInadecuado</v>
          </cell>
          <cell r="G6" t="str">
            <v>Asignado</v>
          </cell>
          <cell r="H6" t="str">
            <v>Inadecuado</v>
          </cell>
          <cell r="I6">
            <v>15</v>
          </cell>
        </row>
        <row r="7">
          <cell r="G7" t="str">
            <v>Oportuna</v>
          </cell>
          <cell r="I7">
            <v>15</v>
          </cell>
        </row>
        <row r="8">
          <cell r="G8" t="str">
            <v>Inoportuna</v>
          </cell>
          <cell r="I8">
            <v>0</v>
          </cell>
        </row>
        <row r="9">
          <cell r="G9" t="str">
            <v>Prevenir</v>
          </cell>
          <cell r="I9">
            <v>15</v>
          </cell>
        </row>
        <row r="10">
          <cell r="G10" t="str">
            <v>Detectar</v>
          </cell>
          <cell r="I10">
            <v>10</v>
          </cell>
        </row>
        <row r="11">
          <cell r="G11" t="str">
            <v>No es un control</v>
          </cell>
          <cell r="I11">
            <v>0</v>
          </cell>
        </row>
        <row r="12">
          <cell r="G12" t="str">
            <v>Confiable</v>
          </cell>
          <cell r="I12">
            <v>15</v>
          </cell>
        </row>
        <row r="13">
          <cell r="G13" t="str">
            <v>No confiable</v>
          </cell>
          <cell r="I13">
            <v>0</v>
          </cell>
        </row>
        <row r="14">
          <cell r="G14" t="str">
            <v>Se investigan y resuelven oportunamente</v>
          </cell>
          <cell r="I14">
            <v>15</v>
          </cell>
        </row>
        <row r="15">
          <cell r="G15" t="str">
            <v>No se investigan y resuelven oportunamente</v>
          </cell>
          <cell r="I15">
            <v>0</v>
          </cell>
        </row>
        <row r="16">
          <cell r="G16" t="str">
            <v>Completa</v>
          </cell>
          <cell r="I16">
            <v>10</v>
          </cell>
        </row>
        <row r="17">
          <cell r="G17" t="str">
            <v>Incompleta</v>
          </cell>
          <cell r="I17">
            <v>5</v>
          </cell>
        </row>
        <row r="18">
          <cell r="G18" t="str">
            <v>No existe</v>
          </cell>
          <cell r="I18">
            <v>0</v>
          </cell>
        </row>
      </sheetData>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ACOMP FAM 2019"/>
      <sheetName val="Hoja2"/>
      <sheetName val="MAPA DE RIESGOS 2019"/>
      <sheetName val="CONVENCIONESFORMULAS"/>
      <sheetName val="DESPLAZAMIENTOS"/>
      <sheetName val="Hoja3"/>
      <sheetName val="DISEÑO DE CONTROLES"/>
      <sheetName val="CRITERIOS EVALUACIÓN"/>
      <sheetName val="CONVENCIONES "/>
      <sheetName val="Hoja1"/>
    </sheetNames>
    <sheetDataSet>
      <sheetData sheetId="0"/>
      <sheetData sheetId="1"/>
      <sheetData sheetId="2">
        <row r="114">
          <cell r="S114">
            <v>0</v>
          </cell>
        </row>
      </sheetData>
      <sheetData sheetId="3">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4"/>
      <sheetData sheetId="5"/>
      <sheetData sheetId="6">
        <row r="6">
          <cell r="D6" t="str">
            <v xml:space="preserve">Fuertefuerte (siempre se ejecuta) </v>
          </cell>
        </row>
      </sheetData>
      <sheetData sheetId="7">
        <row r="5">
          <cell r="F5" t="str">
            <v>AsignadoAdecuado</v>
          </cell>
        </row>
      </sheetData>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19"/>
      <sheetName val="Hoja2"/>
      <sheetName val="MAPA DE RIESGOS 2019"/>
      <sheetName val="CONVENCIONESFORMULAS"/>
      <sheetName val="DESPLAZAMIENTOS"/>
      <sheetName val="Hoja3"/>
      <sheetName val="DISEÑO DE CONTROLES"/>
      <sheetName val="CRITERIOS EVALUACIÓN"/>
      <sheetName val="CONVENCIONES "/>
      <sheetName val="Hoja1"/>
    </sheetNames>
    <sheetDataSet>
      <sheetData sheetId="0"/>
      <sheetData sheetId="1"/>
      <sheetData sheetId="2"/>
      <sheetData sheetId="3">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ED"/>
      <sheetName val="Hoja2"/>
      <sheetName val="MAPA DE RIESGOS 2019"/>
      <sheetName val="CONVENCIONESFORMULAS"/>
      <sheetName val="DESPLAZAMIENTOS"/>
      <sheetName val="Hoja3"/>
      <sheetName val="DISEÑO DE CONTROLES"/>
      <sheetName val="CRITERIOS EVALUACIÓN"/>
      <sheetName val="CONVENCIONES "/>
      <sheetName val="Hoja1"/>
    </sheetNames>
    <sheetDataSet>
      <sheetData sheetId="0" refreshError="1"/>
      <sheetData sheetId="1" refreshError="1"/>
      <sheetData sheetId="2" refreshError="1"/>
      <sheetData sheetId="3" refreshError="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0CONTEXT ESTRAT INST 2021"/>
      <sheetName val="MAPA INST RIESGOS 2021"/>
      <sheetName val=" 1CONTEXT DIRECC ESTRAT 2021"/>
      <sheetName val=" 2CONTEXT ESTRAT COM ESTR 2021"/>
      <sheetName val=" 3CONTEXT ESTRAT GOB TECNO 2021"/>
      <sheetName val=" 4CONT ESTR INF, CON, INN 2021"/>
      <sheetName val=" 5CONTEX EST FOC,CAR,ACOM 2021"/>
      <sheetName val=" 6CONT EST DIS y ART PPP 2021"/>
      <sheetName val=" 7CONTEX ESTRAT IMP PP 2021"/>
      <sheetName val=" 8CONT ESTR EVALUA PPP 2021"/>
      <sheetName val=" 9CONTEXT ESTRAT GEST TH 2021"/>
      <sheetName val=" 10CONT ESTRAT GEST JUR 2021"/>
      <sheetName val=" 11CONT ESTR GEST CONTRACT 2021"/>
      <sheetName val=" 12CONTEXT ESTRAT GFyC 2021"/>
      <sheetName val=" 13CONT ESTRAT ADM LOGÍST 2021"/>
      <sheetName val=" 14CONT ESTRAT GEST DOC 2021"/>
      <sheetName val="15CONTEX  ESTRA PySC 2021"/>
      <sheetName val="16CONT ESTRAT EVAL IND 2021"/>
      <sheetName val=" 17CONT EST CONT INT DISC 2021"/>
      <sheetName val="RESULTADO GRÁFICO MIR"/>
      <sheetName val="CONTROL DE CAMBIOS"/>
      <sheetName val="CONVENCIONESFORMULAS"/>
      <sheetName val="DISEÑO DE CONTROLES"/>
      <sheetName val="CRITERIOS EVALUACIÓN"/>
      <sheetName val="CONVENCIONE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sheetData sheetId="23"/>
      <sheetData sheetId="2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 CONTEXT DIRECC ESTRAT 2020"/>
      <sheetName val=" CONTEX ESTRAT GEST JUR 2020"/>
      <sheetName val=" CONTEX ESTRAT INC SOC 2020"/>
      <sheetName val="CONTEX  ESTRA PC Y SC 2019"/>
      <sheetName val=" CONT ESTR SEG Y EVAL POL  2019"/>
      <sheetName val=" CONTEX ESTRAT FORM POLIT 2019"/>
      <sheetName val=" CONTEXT ESTRAT GEST DOC 2020"/>
      <sheetName val=" CONTEXT ESTRAT ADM LOGÍST 2020"/>
      <sheetName val=" CONTEXT ESTRAT GF 2019"/>
      <sheetName val=" CONTEXT ESTRAT GEST ACOMP 2019"/>
      <sheetName val=" CONT ESTR ABS 2020"/>
      <sheetName val=" CONTEX ESTRAT ART OFERTA 2020"/>
      <sheetName val=" CONTEXT ESTRAT COMUNIC 2020"/>
      <sheetName val="CONTEX ESTRAT SCI"/>
      <sheetName val=" CONTEXT ESTRAT GEST TECNO 2020"/>
      <sheetName val=" CONTEXT ESTRAT GEST TH 2020"/>
      <sheetName val=" CONTEXT ESTRAT GEST INF 2020"/>
      <sheetName val="CONTROL DE CAMBIOS"/>
      <sheetName val="RESULTADO GRÁFICO MIR"/>
      <sheetName val="CONVENCIONESFORMULAS"/>
      <sheetName val="DISEÑO DE CONTROLES"/>
      <sheetName val="CRITERIOS EVALUACIÓN"/>
      <sheetName val="CONVENCIONES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19"/>
      <sheetName val=" CONTEXT ESTRAT INST 2019 OAJ"/>
      <sheetName val="Hoja2"/>
      <sheetName val="MAPA DE RIESGOS 2019"/>
      <sheetName val="Hoja4"/>
      <sheetName val="CONVENCIONESFORMULAS"/>
      <sheetName val="DESPLAZAMIENTOS"/>
      <sheetName val="Hoja3"/>
      <sheetName val="DISEÑO DE CONTROLES"/>
      <sheetName val="CRITERIOS EVALUACIÓN"/>
      <sheetName val="CONVENCIONES "/>
      <sheetName val="Hoja1"/>
    </sheetNames>
    <sheetDataSet>
      <sheetData sheetId="0" refreshError="1"/>
      <sheetData sheetId="1" refreshError="1"/>
      <sheetData sheetId="2" refreshError="1"/>
      <sheetData sheetId="3" refreshError="1"/>
      <sheetData sheetId="4" refreshError="1"/>
      <sheetData sheetId="5" refreshError="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 CONTEXT DIRECC ESTRAT 2020"/>
      <sheetName val=" CONTEX ESTRAT GEST JUR 2020"/>
      <sheetName val=" CONTEX ESTRAT INC SOC 2020"/>
      <sheetName val="CONTEX  ESTRA PC Y SC 2019"/>
      <sheetName val=" CONT ESTR SEG Y EVAL POL  2019"/>
      <sheetName val=" CONTEX ESTRAT FORM POLIT 2019"/>
      <sheetName val=" CONTEXT ESTRAT GEST DOC 2020"/>
      <sheetName val=" CONTEXT ESTRAT ADM LOGÍST 2019"/>
      <sheetName val=" CONTEXT ESTRAT GF 2019"/>
      <sheetName val=" CONTEXT ESTRAT GEST ACOMP 2019"/>
      <sheetName val=" CONT ESTR ABS 2020"/>
      <sheetName val=" CONTEX ESTRAT ART OFERTA 2020"/>
      <sheetName val=" CONTEXT ESTRAT COMUNIC 2020"/>
      <sheetName val="CONTEX ESTRAT SCI"/>
      <sheetName val=" CONTEXT ESTRAT GEST TECNO 2020"/>
      <sheetName val=" CONTEXT ESTRAT GEST TH 2020"/>
      <sheetName val=" CONTEXT ESTRAT GEST INF 2020"/>
      <sheetName val="CONTROL DE CAMBIOS"/>
      <sheetName val="RESULTADO GRÁFICO MIR"/>
      <sheetName val="CONVENCIONESFORMULAS"/>
      <sheetName val="DISEÑO DE CONTROLES"/>
      <sheetName val="CRITERIOS EVALUACIÓN"/>
      <sheetName val="CONVENCIONES "/>
    </sheetNames>
    <sheetDataSet>
      <sheetData sheetId="0" refreshError="1"/>
      <sheetData sheetId="1">
        <row r="30">
          <cell r="S30" t="str">
            <v>Prevenir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ow r="5">
          <cell r="F5" t="str">
            <v>AsignadoAdecuado</v>
          </cell>
        </row>
      </sheetData>
      <sheetData sheetId="2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PROPUESTA DTMC 2020"/>
      <sheetName val=" CONTEX ESTRAT GEST JUR 2019"/>
      <sheetName val=" CONTEX ESTRAT INC SOC 2019"/>
      <sheetName val="CONTEX  ESTRA PC Y SC 2019"/>
      <sheetName val=" CONT ESTR SEG Y EVAL POL  2019"/>
      <sheetName val=" CONTEX ESTRAT FORM POLIT 2019"/>
      <sheetName val=" CONTEXT ESTRAT GEST DOC 2019"/>
      <sheetName val=" CONTEXT ESTRAT ADM LOGÍST 2019"/>
      <sheetName val=" CONTEXT ESTRAT GF 2019"/>
      <sheetName val=" CONTEXT ESTRAT GEST ACOMP 2019"/>
      <sheetName val=" CONT ESTR ABS 2019"/>
      <sheetName val=" CONTEX ESTRAT ART OFERTA 2019"/>
      <sheetName val=" CONTEXT ESTRAT COMUNIC 2019"/>
      <sheetName val="CONTEX ESTRAT SCI"/>
      <sheetName val=" CONTEXT ESTRAT GEST TECNO 2019"/>
      <sheetName val=" CONTEXT ESTRAT GEST TH 2019"/>
      <sheetName val=" CONTEXT DIRECC ESTRAT 2019"/>
      <sheetName val=" CONTEXT ESTRAT GEST INF 2019"/>
      <sheetName val="CONTROL DE CAMBIOS"/>
      <sheetName val="RESULTADO GRÁFICO MIR"/>
      <sheetName val="CONVENCIONESFORMULAS"/>
      <sheetName val="DISEÑO DE CONTROLES"/>
      <sheetName val="CRITERIOS EVALUACIÓN"/>
      <sheetName val="CONVENCIONES "/>
    </sheetNames>
    <sheetDataSet>
      <sheetData sheetId="0"/>
      <sheetData sheetId="1"/>
      <sheetData sheetId="2">
        <row r="41">
          <cell r="S41" t="str">
            <v>Prevenir</v>
          </cell>
          <cell r="T41" t="str">
            <v>Confiable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4">
        <row r="5">
          <cell r="F5" t="str">
            <v>AsignadoAdecuado</v>
          </cell>
          <cell r="G5" t="str">
            <v>Asignado</v>
          </cell>
          <cell r="H5" t="str">
            <v>Adecuado</v>
          </cell>
          <cell r="I5">
            <v>30</v>
          </cell>
        </row>
        <row r="6">
          <cell r="F6" t="str">
            <v>AsignadoInadecuado</v>
          </cell>
          <cell r="G6" t="str">
            <v>Asignado</v>
          </cell>
          <cell r="H6" t="str">
            <v>Inadecuado</v>
          </cell>
          <cell r="I6">
            <v>15</v>
          </cell>
        </row>
        <row r="7">
          <cell r="G7" t="str">
            <v>Oportuna</v>
          </cell>
          <cell r="I7">
            <v>15</v>
          </cell>
        </row>
        <row r="8">
          <cell r="G8" t="str">
            <v>Inoportuna</v>
          </cell>
          <cell r="I8">
            <v>0</v>
          </cell>
        </row>
        <row r="9">
          <cell r="G9" t="str">
            <v>Prevenir</v>
          </cell>
          <cell r="I9">
            <v>15</v>
          </cell>
        </row>
        <row r="10">
          <cell r="G10" t="str">
            <v>Detectar</v>
          </cell>
          <cell r="I10">
            <v>10</v>
          </cell>
        </row>
        <row r="11">
          <cell r="G11" t="str">
            <v>No es un control</v>
          </cell>
          <cell r="I11">
            <v>0</v>
          </cell>
        </row>
        <row r="12">
          <cell r="G12" t="str">
            <v>Confiable</v>
          </cell>
          <cell r="I12">
            <v>15</v>
          </cell>
        </row>
        <row r="13">
          <cell r="G13" t="str">
            <v>No confiable</v>
          </cell>
          <cell r="I13">
            <v>0</v>
          </cell>
        </row>
        <row r="14">
          <cell r="G14" t="str">
            <v>Se investigan y resuelven oportunamente</v>
          </cell>
          <cell r="I14">
            <v>15</v>
          </cell>
        </row>
        <row r="15">
          <cell r="G15" t="str">
            <v>No se investigan y resuelven oportunamente</v>
          </cell>
          <cell r="I15">
            <v>0</v>
          </cell>
        </row>
        <row r="16">
          <cell r="G16" t="str">
            <v>Completa</v>
          </cell>
          <cell r="I16">
            <v>10</v>
          </cell>
        </row>
        <row r="17">
          <cell r="G17" t="str">
            <v>Incompleta</v>
          </cell>
          <cell r="I17">
            <v>5</v>
          </cell>
        </row>
        <row r="18">
          <cell r="G18" t="str">
            <v>No existe</v>
          </cell>
          <cell r="I18">
            <v>0</v>
          </cell>
        </row>
      </sheetData>
      <sheetData sheetId="2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19"/>
      <sheetName val="MAPA DE RIESGOS 2019"/>
      <sheetName val="CONTROL DE CAMBIOS"/>
      <sheetName val="RESULTADO GRÁFICO MIR"/>
      <sheetName val="CONVENCIONESFORMULAS"/>
      <sheetName val="DISEÑO DE CONTROLES"/>
      <sheetName val="CRITERIOS EVALUACIÓN"/>
      <sheetName val="CONVENCIONES "/>
    </sheetNames>
    <sheetDataSet>
      <sheetData sheetId="0"/>
      <sheetData sheetId="1">
        <row r="29">
          <cell r="S29" t="str">
            <v>Prevenir</v>
          </cell>
          <cell r="T29" t="str">
            <v>Confiable</v>
          </cell>
        </row>
      </sheetData>
      <sheetData sheetId="2"/>
      <sheetData sheetId="3"/>
      <sheetData sheetId="4">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5">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6">
        <row r="5">
          <cell r="F5" t="str">
            <v>AsignadoAdecuado</v>
          </cell>
          <cell r="G5" t="str">
            <v>Asignado</v>
          </cell>
          <cell r="H5" t="str">
            <v>Adecuado</v>
          </cell>
          <cell r="I5">
            <v>30</v>
          </cell>
        </row>
        <row r="6">
          <cell r="F6" t="str">
            <v>AsignadoInadecuado</v>
          </cell>
          <cell r="G6" t="str">
            <v>Asignado</v>
          </cell>
          <cell r="H6" t="str">
            <v>Inadecuado</v>
          </cell>
          <cell r="I6">
            <v>15</v>
          </cell>
        </row>
        <row r="7">
          <cell r="G7" t="str">
            <v>Oportuna</v>
          </cell>
          <cell r="I7">
            <v>15</v>
          </cell>
        </row>
        <row r="8">
          <cell r="G8" t="str">
            <v>Inoportuna</v>
          </cell>
          <cell r="I8">
            <v>0</v>
          </cell>
        </row>
        <row r="9">
          <cell r="G9" t="str">
            <v>Prevenir</v>
          </cell>
          <cell r="I9">
            <v>15</v>
          </cell>
        </row>
        <row r="10">
          <cell r="G10" t="str">
            <v>Detectar</v>
          </cell>
          <cell r="I10">
            <v>10</v>
          </cell>
        </row>
        <row r="11">
          <cell r="G11" t="str">
            <v>No es un control</v>
          </cell>
          <cell r="I11">
            <v>0</v>
          </cell>
        </row>
        <row r="12">
          <cell r="G12" t="str">
            <v>Confiable</v>
          </cell>
          <cell r="I12">
            <v>15</v>
          </cell>
        </row>
        <row r="13">
          <cell r="G13" t="str">
            <v>No confiable</v>
          </cell>
          <cell r="I13">
            <v>0</v>
          </cell>
        </row>
        <row r="14">
          <cell r="G14" t="str">
            <v>Se investigan y resuelven oportunamente</v>
          </cell>
          <cell r="I14">
            <v>15</v>
          </cell>
        </row>
        <row r="15">
          <cell r="G15" t="str">
            <v>No se investigan y resuelven oportunamente</v>
          </cell>
          <cell r="I15">
            <v>0</v>
          </cell>
        </row>
        <row r="16">
          <cell r="G16" t="str">
            <v>Completa</v>
          </cell>
          <cell r="I16">
            <v>10</v>
          </cell>
        </row>
        <row r="17">
          <cell r="G17" t="str">
            <v>Incompleta</v>
          </cell>
          <cell r="I17">
            <v>5</v>
          </cell>
        </row>
        <row r="18">
          <cell r="G18" t="str">
            <v>No existe</v>
          </cell>
          <cell r="I18">
            <v>0</v>
          </cell>
        </row>
      </sheetData>
      <sheetData sheetId="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0CONTEXT ESTRAT INST 2021"/>
      <sheetName val="MAPA INST RIESGOS 2021"/>
      <sheetName val=" 1CONTEXT DIRECC ESTRAT 2021"/>
      <sheetName val=" 2CONTEXT ESTRAT COM ESTR 2021"/>
      <sheetName val=" 3CONTEXT ESTRAT GOB TECNO 2021"/>
      <sheetName val=" 4CONT ESTR INF, CON, INN 2021"/>
      <sheetName val=" 5CONTEX EST FOC,CAR,ACOM 2021"/>
      <sheetName val=" 6CONT EST DIS y ART PPP 2021"/>
      <sheetName val=" 7CONTEX ESTRAT IMP PP 2021"/>
      <sheetName val=" 8CONT ESTR EVALUA PPP 2021"/>
      <sheetName val=" 9CONTEXT ESTRAT GEST TH 2021"/>
      <sheetName val=" 10CONT ESTRAT GEST JUR 2021"/>
      <sheetName val=" 11CONT ESTR GEST CONTRACT 2021"/>
      <sheetName val=" 12CONTEXT ESTRAT GFyC 2021"/>
      <sheetName val=" 13CONT ESTRAT ADM LOGÍST 2021"/>
      <sheetName val=" 14CONT ESTRAT GEST DOC 2021"/>
      <sheetName val="15CONTEX  ESTRA PySC 2021"/>
      <sheetName val="16CONT ESTRAT EVAL IND 2021"/>
      <sheetName val=" 17CONT EST CONT INT DISC 2021"/>
      <sheetName val="RESULTADO GRÁFICO MIR"/>
      <sheetName val="CONTROL DE CAMBIOS"/>
      <sheetName val="CONVENCIONESFORMULAS"/>
      <sheetName val="DISEÑO DE CONTROLES"/>
      <sheetName val="CRITERIOS EVALUACIÓN"/>
      <sheetName val="CONVENCIONES "/>
    </sheetNames>
    <sheetDataSet>
      <sheetData sheetId="0" refreshError="1"/>
      <sheetData sheetId="1">
        <row r="141">
          <cell r="U141" t="str">
            <v>Prevenir</v>
          </cell>
          <cell r="V141" t="str">
            <v>Confiable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ow r="5">
          <cell r="F5" t="str">
            <v>AsignadoAdecuado</v>
          </cell>
          <cell r="G5" t="str">
            <v>Asignado</v>
          </cell>
          <cell r="H5" t="str">
            <v>Adecuado</v>
          </cell>
          <cell r="I5">
            <v>30</v>
          </cell>
        </row>
        <row r="6">
          <cell r="F6" t="str">
            <v>AsignadoInadecuado</v>
          </cell>
          <cell r="G6" t="str">
            <v>Asignado</v>
          </cell>
          <cell r="H6" t="str">
            <v>Inadecuado</v>
          </cell>
          <cell r="I6">
            <v>15</v>
          </cell>
        </row>
        <row r="7">
          <cell r="G7" t="str">
            <v>Oportuna</v>
          </cell>
          <cell r="I7">
            <v>15</v>
          </cell>
        </row>
        <row r="8">
          <cell r="G8" t="str">
            <v>Inoportuna</v>
          </cell>
          <cell r="I8">
            <v>0</v>
          </cell>
        </row>
        <row r="9">
          <cell r="G9" t="str">
            <v>Prevenir</v>
          </cell>
          <cell r="I9">
            <v>15</v>
          </cell>
        </row>
        <row r="10">
          <cell r="G10" t="str">
            <v>Detectar</v>
          </cell>
          <cell r="I10">
            <v>10</v>
          </cell>
        </row>
        <row r="11">
          <cell r="G11" t="str">
            <v>No es un control</v>
          </cell>
          <cell r="I11">
            <v>0</v>
          </cell>
        </row>
        <row r="12">
          <cell r="G12" t="str">
            <v>Confiable</v>
          </cell>
          <cell r="I12">
            <v>15</v>
          </cell>
        </row>
        <row r="13">
          <cell r="G13" t="str">
            <v>No confiable</v>
          </cell>
          <cell r="I13">
            <v>0</v>
          </cell>
        </row>
        <row r="14">
          <cell r="G14" t="str">
            <v>Se investigan y resuelven oportunamente</v>
          </cell>
          <cell r="I14">
            <v>15</v>
          </cell>
        </row>
        <row r="15">
          <cell r="G15" t="str">
            <v>No se investigan y resuelven oportunamente</v>
          </cell>
          <cell r="I15">
            <v>0</v>
          </cell>
        </row>
        <row r="16">
          <cell r="G16" t="str">
            <v>Completa</v>
          </cell>
          <cell r="I16">
            <v>10</v>
          </cell>
        </row>
        <row r="17">
          <cell r="G17" t="str">
            <v>Incompleta</v>
          </cell>
          <cell r="I17">
            <v>5</v>
          </cell>
        </row>
        <row r="18">
          <cell r="G18" t="str">
            <v>No existe</v>
          </cell>
          <cell r="I18">
            <v>0</v>
          </cell>
        </row>
      </sheetData>
      <sheetData sheetId="2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0CONTEXT ESTRAT INST 2021"/>
      <sheetName val="MAPA INST RIESGOS 2021"/>
      <sheetName val=" 1CONTEXT DIRECC ESTRAT 2021"/>
      <sheetName val=" 2CONTEXT ESTRAT COM ESTR 2021"/>
      <sheetName val=" 3CONTEXT ESTRAT GOB TECNO 2021"/>
      <sheetName val=" 4CONT ESTR INF, CON, INN 2021"/>
      <sheetName val=" 5CONTEX EST FOC,CAR,ACOM 2021"/>
      <sheetName val=" 6CONT EST DIS y ART PPP 2021"/>
      <sheetName val=" 7CONTEX ESTRAT IMP PP 2021"/>
      <sheetName val=" 8CONT ESTR EVALUA PPP 2021"/>
      <sheetName val=" 9CONTEXT ESTRAT GEST TH 2021"/>
      <sheetName val=" 10CONT ESTRAT GEST JUR 2021"/>
      <sheetName val=" 11CONT ESTR GEST CONTRACT 2021"/>
      <sheetName val=" 12CONTEXT ESTRAT GFyC 2021"/>
      <sheetName val=" 13CONT ESTRAT ADM LOGÍST 2021"/>
      <sheetName val=" 14CONT ESTRAT GEST DOC 2021"/>
      <sheetName val="15CONTEX  ESTRA PySC 2021"/>
      <sheetName val="16CONT ESTRAT EVAL IND 2021"/>
      <sheetName val=" 17CONT EST CONT INT DISC 2021"/>
      <sheetName val="RESULTADO GRÁFICO MIR"/>
      <sheetName val="CONTROL DE CAMBIOS"/>
      <sheetName val="CONVENCIONESFORMULAS"/>
      <sheetName val="DISEÑO DE CONTROLES"/>
      <sheetName val="CRITERIOS EVALUACIÓN"/>
      <sheetName val="CONVENCIONES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sheetData sheetId="2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 CONTEXT DIRECC ESTRAT 2020"/>
      <sheetName val=" CONTEX ESTRAT GEST JUR 2020"/>
      <sheetName val=" CONTEX ESTRAT INC SOC 2020"/>
      <sheetName val="CONTEX  ESTRA PC Y SC 2019"/>
      <sheetName val=" CONT ESTR SEG Y EVAL POL  2019"/>
      <sheetName val=" CONTEX ESTRAT FORM POLIT 2020"/>
      <sheetName val=" CONTEXT ESTRAT GEST DOC 2020"/>
      <sheetName val=" CONTEXT ESTRAT ADM LOGÍST 2020"/>
      <sheetName val=" CONTEXT ESTRAT GF 2019"/>
      <sheetName val=" CONTEXT ESTRAT GEST ACOMP 2019"/>
      <sheetName val=" CONT ESTR ABS 2020"/>
      <sheetName val=" CONTEX ESTRAT ART OFERTA 2020"/>
      <sheetName val=" CONTEXT ESTRAT COMUNIC 2020"/>
      <sheetName val="CONTEX ESTRAT SCI"/>
      <sheetName val=" CONTEXT ESTRAT GEST TECNO 2020"/>
      <sheetName val=" CONTEXT ESTRAT GEST TH 2020"/>
      <sheetName val=" CONTEXT ESTRAT GEST INF 2020"/>
      <sheetName val="CONTROL DE CAMBIOS"/>
      <sheetName val="RESULTADO GRÁFICO MIR"/>
      <sheetName val="CONVENCIONESFORMULAS"/>
      <sheetName val="DISEÑO DE CONTROLES"/>
      <sheetName val="CRITERIOS EVALUACIÓN"/>
      <sheetName val="CONVENCIONES "/>
    </sheetNames>
    <sheetDataSet>
      <sheetData sheetId="0" refreshError="1"/>
      <sheetData sheetId="1" refreshError="1">
        <row r="10">
          <cell r="S10" t="str">
            <v>Prevenir</v>
          </cell>
          <cell r="T10" t="str">
            <v>Confiable</v>
          </cell>
        </row>
        <row r="11">
          <cell r="S11" t="str">
            <v>Prevenir</v>
          </cell>
          <cell r="T11" t="str">
            <v>Confiable</v>
          </cell>
        </row>
        <row r="12">
          <cell r="S12" t="str">
            <v>Prevenir</v>
          </cell>
          <cell r="T12" t="str">
            <v>Confiable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refreshError="1">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efreshError="1">
        <row r="5">
          <cell r="F5" t="str">
            <v>AsignadoAdecuado</v>
          </cell>
          <cell r="G5" t="str">
            <v>Asignado</v>
          </cell>
          <cell r="H5" t="str">
            <v>Adecuado</v>
          </cell>
          <cell r="I5">
            <v>30</v>
          </cell>
        </row>
        <row r="6">
          <cell r="F6" t="str">
            <v>AsignadoInadecuado</v>
          </cell>
          <cell r="G6" t="str">
            <v>Asignado</v>
          </cell>
          <cell r="H6" t="str">
            <v>Inadecuado</v>
          </cell>
          <cell r="I6">
            <v>15</v>
          </cell>
        </row>
        <row r="7">
          <cell r="G7" t="str">
            <v>Oportuna</v>
          </cell>
          <cell r="I7">
            <v>15</v>
          </cell>
        </row>
        <row r="8">
          <cell r="G8" t="str">
            <v>Inoportuna</v>
          </cell>
          <cell r="I8">
            <v>0</v>
          </cell>
        </row>
        <row r="9">
          <cell r="G9" t="str">
            <v>Prevenir</v>
          </cell>
          <cell r="I9">
            <v>15</v>
          </cell>
        </row>
        <row r="10">
          <cell r="G10" t="str">
            <v>Detectar</v>
          </cell>
          <cell r="I10">
            <v>10</v>
          </cell>
        </row>
        <row r="11">
          <cell r="G11" t="str">
            <v>No es un control</v>
          </cell>
          <cell r="I11">
            <v>0</v>
          </cell>
        </row>
        <row r="12">
          <cell r="G12" t="str">
            <v>Confiable</v>
          </cell>
          <cell r="I12">
            <v>15</v>
          </cell>
        </row>
        <row r="13">
          <cell r="G13" t="str">
            <v>No confiable</v>
          </cell>
          <cell r="I13">
            <v>0</v>
          </cell>
        </row>
        <row r="14">
          <cell r="G14" t="str">
            <v>Se investigan y resuelven oportunamente</v>
          </cell>
          <cell r="I14">
            <v>15</v>
          </cell>
        </row>
        <row r="15">
          <cell r="G15" t="str">
            <v>No se investigan y resuelven oportunamente</v>
          </cell>
          <cell r="I15">
            <v>0</v>
          </cell>
        </row>
        <row r="16">
          <cell r="G16" t="str">
            <v>Completa</v>
          </cell>
          <cell r="I16">
            <v>10</v>
          </cell>
        </row>
        <row r="17">
          <cell r="G17" t="str">
            <v>Incompleta</v>
          </cell>
          <cell r="I17">
            <v>5</v>
          </cell>
        </row>
        <row r="18">
          <cell r="G18" t="str">
            <v>No existe</v>
          </cell>
          <cell r="I18">
            <v>0</v>
          </cell>
        </row>
      </sheetData>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 CONTEXT DIRECC ESTRAT 2020"/>
      <sheetName val=" CONTEX ESTRAT GEST JUR 2020"/>
      <sheetName val=" CONTEX ESTRAT INC SOC 2020"/>
      <sheetName val="CONTEX  ESTRA PC Y SC 2019"/>
      <sheetName val=" CONT ESTR SEG Y EVAL POL  2019"/>
      <sheetName val=" CONTEX ESTRAT FORM POLIT 2019"/>
      <sheetName val=" CONTEXT ESTRAT GEST DOC 2020"/>
      <sheetName val=" CONTEXT ESTRAT ADM LOGÍST 2020"/>
      <sheetName val=" CONTEXT ESTRAT GF 2019"/>
      <sheetName val=" CONTEXT ESTRAT GEST ACOMP 2019"/>
      <sheetName val=" CONT ESTR ABS 2020"/>
      <sheetName val=" CONTEX ESTRAT ART OFERTA 2020"/>
      <sheetName val=" CONTEXT ESTRAT COMUNIC 2020"/>
      <sheetName val="CONTEX ESTRAT SCI"/>
      <sheetName val=" CONTEXT ESTRAT GEST TECNO 2020"/>
      <sheetName val=" CONTEXT ESTRAT GEST TH 2020"/>
      <sheetName val=" CONTEXT ESTRAT GEST INF 2020"/>
      <sheetName val="CONTROL DE CAMBIOS"/>
      <sheetName val="RESULTADO GRÁFICO MIR"/>
      <sheetName val="CONVENCIONESFORMULAS"/>
      <sheetName val="DISEÑO DE CONTROLES"/>
      <sheetName val="CRITERIOS EVALUACIÓN"/>
      <sheetName val="CONVENCIONES "/>
    </sheetNames>
    <sheetDataSet>
      <sheetData sheetId="0"/>
      <sheetData sheetId="1">
        <row r="58">
          <cell r="S58" t="str">
            <v>Prevenir</v>
          </cell>
          <cell r="T58" t="str">
            <v>Confiable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ow r="5">
          <cell r="F5" t="str">
            <v>AsignadoAdecuado</v>
          </cell>
          <cell r="G5" t="str">
            <v>Asignado</v>
          </cell>
          <cell r="H5" t="str">
            <v>Adecuado</v>
          </cell>
          <cell r="I5">
            <v>30</v>
          </cell>
        </row>
        <row r="6">
          <cell r="F6" t="str">
            <v>AsignadoInadecuado</v>
          </cell>
          <cell r="G6" t="str">
            <v>Asignado</v>
          </cell>
          <cell r="H6" t="str">
            <v>Inadecuado</v>
          </cell>
          <cell r="I6">
            <v>15</v>
          </cell>
        </row>
        <row r="7">
          <cell r="G7" t="str">
            <v>Oportuna</v>
          </cell>
          <cell r="I7">
            <v>15</v>
          </cell>
        </row>
        <row r="8">
          <cell r="G8" t="str">
            <v>Inoportuna</v>
          </cell>
          <cell r="I8">
            <v>0</v>
          </cell>
        </row>
        <row r="9">
          <cell r="G9" t="str">
            <v>Prevenir</v>
          </cell>
          <cell r="I9">
            <v>15</v>
          </cell>
        </row>
        <row r="10">
          <cell r="G10" t="str">
            <v>Detectar</v>
          </cell>
          <cell r="I10">
            <v>10</v>
          </cell>
        </row>
        <row r="11">
          <cell r="G11" t="str">
            <v>No es un control</v>
          </cell>
          <cell r="I11">
            <v>0</v>
          </cell>
        </row>
        <row r="12">
          <cell r="G12" t="str">
            <v>Confiable</v>
          </cell>
          <cell r="I12">
            <v>15</v>
          </cell>
        </row>
        <row r="13">
          <cell r="G13" t="str">
            <v>No confiable</v>
          </cell>
          <cell r="I13">
            <v>0</v>
          </cell>
        </row>
        <row r="14">
          <cell r="G14" t="str">
            <v>Se investigan y resuelven oportunamente</v>
          </cell>
          <cell r="I14">
            <v>15</v>
          </cell>
        </row>
        <row r="15">
          <cell r="G15" t="str">
            <v>No se investigan y resuelven oportunamente</v>
          </cell>
          <cell r="I15">
            <v>0</v>
          </cell>
        </row>
        <row r="16">
          <cell r="G16" t="str">
            <v>Completa</v>
          </cell>
          <cell r="I16">
            <v>10</v>
          </cell>
        </row>
        <row r="17">
          <cell r="G17" t="str">
            <v>Incompleta</v>
          </cell>
          <cell r="I17">
            <v>5</v>
          </cell>
        </row>
        <row r="18">
          <cell r="G18" t="str">
            <v>No existe</v>
          </cell>
          <cell r="I18">
            <v>0</v>
          </cell>
        </row>
      </sheetData>
      <sheetData sheetId="2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 CONTEXT ESTRAT ADM LOGÍST 2019"/>
      <sheetName val="MAPA DE RIESGOS 2019"/>
      <sheetName val="CONVENCIONESFORMULAS"/>
      <sheetName val="DESPLAZAMIENTOS"/>
      <sheetName val="Hoja3"/>
      <sheetName val="DISEÑO DE CONTROLES"/>
      <sheetName val="CRITERIOS EVALUACIÓN"/>
      <sheetName val="CONVENCIONES "/>
      <sheetName val="Hoja1"/>
    </sheetNames>
    <sheetDataSet>
      <sheetData sheetId="0"/>
      <sheetData sheetId="1"/>
      <sheetData sheetId="2"/>
      <sheetData sheetId="3">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4"/>
      <sheetData sheetId="5"/>
      <sheetData sheetId="6"/>
      <sheetData sheetId="7"/>
      <sheetData sheetId="8"/>
      <sheetData sheetId="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 CONTEXT DIRECC ESTRAT 2020"/>
      <sheetName val=" CONTEX ESTRAT GEST JUR 2020"/>
      <sheetName val=" CONTEX ESTRAT INC SOC 2019"/>
      <sheetName val="CONTEX  ESTRA PC Y SC 2019"/>
      <sheetName val=" CONT ESTR SEG Y EVAL POL  2019"/>
      <sheetName val=" CONTEX ESTRAT FORM POLIT 2019"/>
      <sheetName val=" CONTEXT ESTRAT GEST DOC 2020"/>
      <sheetName val=" CONTEXT ESTRAT ADM LOGÍST 2019"/>
      <sheetName val=" CONTEXT ESTRAT GF 2019"/>
      <sheetName val=" CONTEXT ESTRAT GEST ACOMP 2019"/>
      <sheetName val=" CONT ESTR ABS 2020"/>
      <sheetName val=" CONTEX ESTRAT ART OFERTA 2019"/>
      <sheetName val=" CONTEXT ESTRAT COMUNIC 2020"/>
      <sheetName val="CONTEX ESTRAT SCI"/>
      <sheetName val=" CONTEXT ESTRAT GEST TECNO 2020"/>
      <sheetName val=" CONTEXT ESTRAT GEST TH 2019"/>
      <sheetName val=" CONTEXT ESTRAT GEST INF 2019"/>
      <sheetName val="CONTROL DE CAMBIOS"/>
      <sheetName val="RESULTADO GRÁFICO MIR"/>
      <sheetName val="CONVENCIONESFORMULAS"/>
      <sheetName val="DISEÑO DE CONTROLES"/>
      <sheetName val="CRITERIOS EVALUACIÓN"/>
      <sheetName val="CONVENCIONES "/>
    </sheetNames>
    <sheetDataSet>
      <sheetData sheetId="0" refreshError="1"/>
      <sheetData sheetId="1">
        <row r="60">
          <cell r="S60" t="str">
            <v>Prevenir</v>
          </cell>
          <cell r="T60" t="str">
            <v>Confiable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ow r="5">
          <cell r="F5" t="str">
            <v>AsignadoAdecuado</v>
          </cell>
          <cell r="G5" t="str">
            <v>Asignado</v>
          </cell>
          <cell r="H5" t="str">
            <v>Adecuado</v>
          </cell>
          <cell r="I5">
            <v>30</v>
          </cell>
        </row>
        <row r="6">
          <cell r="F6" t="str">
            <v>AsignadoInadecuado</v>
          </cell>
          <cell r="G6" t="str">
            <v>Asignado</v>
          </cell>
          <cell r="H6" t="str">
            <v>Inadecuado</v>
          </cell>
          <cell r="I6">
            <v>15</v>
          </cell>
        </row>
        <row r="7">
          <cell r="G7" t="str">
            <v>Oportuna</v>
          </cell>
          <cell r="I7">
            <v>15</v>
          </cell>
        </row>
        <row r="8">
          <cell r="G8" t="str">
            <v>Inoportuna</v>
          </cell>
          <cell r="I8">
            <v>0</v>
          </cell>
        </row>
        <row r="9">
          <cell r="G9" t="str">
            <v>Prevenir</v>
          </cell>
          <cell r="I9">
            <v>15</v>
          </cell>
        </row>
        <row r="10">
          <cell r="G10" t="str">
            <v>Detectar</v>
          </cell>
          <cell r="I10">
            <v>10</v>
          </cell>
        </row>
        <row r="11">
          <cell r="G11" t="str">
            <v>No es un control</v>
          </cell>
          <cell r="I11">
            <v>0</v>
          </cell>
        </row>
        <row r="12">
          <cell r="G12" t="str">
            <v>Confiable</v>
          </cell>
          <cell r="I12">
            <v>15</v>
          </cell>
        </row>
        <row r="13">
          <cell r="G13" t="str">
            <v>No confiable</v>
          </cell>
          <cell r="I13">
            <v>0</v>
          </cell>
        </row>
        <row r="14">
          <cell r="G14" t="str">
            <v>Se investigan y resuelven oportunamente</v>
          </cell>
          <cell r="I14">
            <v>15</v>
          </cell>
        </row>
        <row r="15">
          <cell r="G15" t="str">
            <v>No se investigan y resuelven oportunamente</v>
          </cell>
          <cell r="I15">
            <v>0</v>
          </cell>
        </row>
        <row r="16">
          <cell r="G16" t="str">
            <v>Completa</v>
          </cell>
          <cell r="I16">
            <v>10</v>
          </cell>
        </row>
        <row r="17">
          <cell r="G17" t="str">
            <v>Incompleta</v>
          </cell>
          <cell r="I17">
            <v>5</v>
          </cell>
        </row>
        <row r="18">
          <cell r="G18" t="str">
            <v>No existe</v>
          </cell>
          <cell r="I18">
            <v>0</v>
          </cell>
        </row>
      </sheetData>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 CONTEXT DIRECC ESTRAT 2020"/>
      <sheetName val=" CONTEX ESTRAT GEST JUR 2020"/>
      <sheetName val=" CONTEX ESTRAT INC SOC 2020"/>
      <sheetName val="CONTEX  ESTRA PC Y SC 2019"/>
      <sheetName val=" CONT ESTR SEG Y EVAL POL  2019"/>
      <sheetName val=" CONTEX ESTRAT FORM POLIT 2020"/>
      <sheetName val=" CONTEXT ESTRAT GEST DOC 2020"/>
      <sheetName val=" CONTEXT ESTRAT ADM LOGÍST 2020"/>
      <sheetName val=" CONTEXT ESTRAT GF 2020"/>
      <sheetName val=" CONTEXT ESTRAT GEST ACOMP 2019"/>
      <sheetName val=" CONT ESTR ABS 2020"/>
      <sheetName val=" CONTEX ESTRAT ART OFERTA 2020"/>
      <sheetName val=" CONTEXT ESTRAT COMUNIC 2020"/>
      <sheetName val="CONTEX ESTRAT SCI 2020"/>
      <sheetName val=" CONTEXT ESTRAT GEST TECNO 2020"/>
      <sheetName val=" CONTEXT ESTRAT GEST TH 2020"/>
      <sheetName val=" CONTEXT ESTRAT GEST INF 2020"/>
      <sheetName val="CONTROL DE CAMBIOS"/>
      <sheetName val="RESULTADO GRÁFICO MIR"/>
      <sheetName val="CONVENCIONESFORMULAS"/>
      <sheetName val="DISEÑO DE CONTROLES"/>
      <sheetName val="CRITERIOS EVALUACIÓN"/>
      <sheetName val="CONVENCIONES "/>
    </sheetNames>
    <sheetDataSet>
      <sheetData sheetId="0" refreshError="1"/>
      <sheetData sheetId="1" refreshError="1">
        <row r="66">
          <cell r="S66" t="str">
            <v>Prevenir</v>
          </cell>
          <cell r="T66" t="str">
            <v>Confiable</v>
          </cell>
        </row>
        <row r="68">
          <cell r="S68" t="str">
            <v>Prevenir</v>
          </cell>
          <cell r="T68" t="str">
            <v>Confiable</v>
          </cell>
        </row>
        <row r="72">
          <cell r="S72" t="str">
            <v>Prevenir</v>
          </cell>
          <cell r="T72" t="str">
            <v>Confiable</v>
          </cell>
        </row>
        <row r="74">
          <cell r="S74" t="str">
            <v>Prevenir</v>
          </cell>
          <cell r="T74" t="str">
            <v>Confiable</v>
          </cell>
        </row>
        <row r="76">
          <cell r="S76" t="str">
            <v>Prevenir</v>
          </cell>
          <cell r="T76" t="str">
            <v>Confiable</v>
          </cell>
        </row>
        <row r="77">
          <cell r="S77" t="str">
            <v>Prevenir</v>
          </cell>
          <cell r="T77" t="str">
            <v>Confiable</v>
          </cell>
        </row>
        <row r="78">
          <cell r="S78" t="str">
            <v>Prevenir</v>
          </cell>
          <cell r="T78" t="str">
            <v>Confiable</v>
          </cell>
        </row>
        <row r="79">
          <cell r="S79" t="str">
            <v>Prevenir</v>
          </cell>
          <cell r="T79" t="str">
            <v>Confiable</v>
          </cell>
        </row>
        <row r="80">
          <cell r="S80" t="str">
            <v>Prevenir</v>
          </cell>
          <cell r="T80" t="str">
            <v>Confiable</v>
          </cell>
        </row>
        <row r="82">
          <cell r="S82" t="str">
            <v>Prevenir</v>
          </cell>
          <cell r="T82" t="str">
            <v>Confiable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refreshError="1">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efreshError="1">
        <row r="5">
          <cell r="F5" t="str">
            <v>AsignadoAdecuado</v>
          </cell>
          <cell r="G5" t="str">
            <v>Asignado</v>
          </cell>
          <cell r="H5" t="str">
            <v>Adecuado</v>
          </cell>
          <cell r="I5">
            <v>30</v>
          </cell>
        </row>
        <row r="6">
          <cell r="F6" t="str">
            <v>AsignadoInadecuado</v>
          </cell>
          <cell r="G6" t="str">
            <v>Asignado</v>
          </cell>
          <cell r="H6" t="str">
            <v>Inadecuado</v>
          </cell>
          <cell r="I6">
            <v>15</v>
          </cell>
        </row>
        <row r="7">
          <cell r="G7" t="str">
            <v>Oportuna</v>
          </cell>
          <cell r="I7">
            <v>15</v>
          </cell>
        </row>
        <row r="8">
          <cell r="G8" t="str">
            <v>Inoportuna</v>
          </cell>
          <cell r="I8">
            <v>0</v>
          </cell>
        </row>
        <row r="9">
          <cell r="G9" t="str">
            <v>Prevenir</v>
          </cell>
          <cell r="I9">
            <v>15</v>
          </cell>
        </row>
        <row r="10">
          <cell r="G10" t="str">
            <v>Detectar</v>
          </cell>
          <cell r="I10">
            <v>10</v>
          </cell>
        </row>
        <row r="11">
          <cell r="G11" t="str">
            <v>No es un control</v>
          </cell>
          <cell r="I11">
            <v>0</v>
          </cell>
        </row>
        <row r="12">
          <cell r="G12" t="str">
            <v>Confiable</v>
          </cell>
          <cell r="I12">
            <v>15</v>
          </cell>
        </row>
        <row r="13">
          <cell r="G13" t="str">
            <v>No confiable</v>
          </cell>
          <cell r="I13">
            <v>0</v>
          </cell>
        </row>
        <row r="14">
          <cell r="G14" t="str">
            <v>Se investigan y resuelven oportunamente</v>
          </cell>
          <cell r="I14">
            <v>15</v>
          </cell>
        </row>
        <row r="15">
          <cell r="G15" t="str">
            <v>No se investigan y resuelven oportunamente</v>
          </cell>
          <cell r="I15">
            <v>0</v>
          </cell>
        </row>
        <row r="16">
          <cell r="G16" t="str">
            <v>Completa</v>
          </cell>
          <cell r="I16">
            <v>10</v>
          </cell>
        </row>
        <row r="17">
          <cell r="G17" t="str">
            <v>Incompleta</v>
          </cell>
          <cell r="I17">
            <v>5</v>
          </cell>
        </row>
        <row r="18">
          <cell r="G18" t="str">
            <v>No existe</v>
          </cell>
          <cell r="I18">
            <v>0</v>
          </cell>
        </row>
      </sheetData>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0CONTEXT ESTRAT INST 2021"/>
      <sheetName val="MAPA INST RIESGOS 2021"/>
      <sheetName val=" 1CONTEXT DIRECC ESTRAT 2021"/>
      <sheetName val=" 2CONTEXT ESTRAT COM ESTR 2021"/>
      <sheetName val=" 3CONTEXT ESTRAT GOB TECNO 2021"/>
      <sheetName val=" 4CONT ESTR INF, CON, INN 2021"/>
      <sheetName val=" 5CONTEX EST FOC,CAR,ACOM 2021"/>
      <sheetName val=" 6CONT EST DIS y ART PPP 2021"/>
      <sheetName val=" 7CONTEX ESTRAT IMP PP 2021"/>
      <sheetName val=" 8CONT ESTR EVALUA PPP 2021"/>
      <sheetName val=" 9CONTEXT ESTRAT GEST TH 2021"/>
      <sheetName val=" 10CONT ESTRAT GEST JUR 2021"/>
      <sheetName val=" 11CONT ESTR GEST CONTRACT 2021"/>
      <sheetName val=" 12CONTEXT ESTRAT GFyC 2021"/>
      <sheetName val=" 13CONT ESTRAT ADM LOGÍST 2021"/>
      <sheetName val=" 14CONT ESTRAT GEST DOC 2021"/>
      <sheetName val="15CONTEX  ESTRA PySC 2021"/>
      <sheetName val="16CONT ESTRAT EVAL IND 2021"/>
      <sheetName val=" 17CONT EST CONT INT DISC 2021"/>
      <sheetName val="RESULTADO GRÁFICO MIR"/>
      <sheetName val="CONTROL DE CAMBIOS"/>
      <sheetName val="CONVENCIONESFORMULAS"/>
      <sheetName val="DISEÑO DE CONTROLES"/>
      <sheetName val="CRITERIOS EVALUACIÓN"/>
      <sheetName val="CONVENCIONES "/>
    </sheetNames>
    <sheetDataSet>
      <sheetData sheetId="0" refreshError="1"/>
      <sheetData sheetId="1">
        <row r="191">
          <cell r="U191" t="str">
            <v>Prevenir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ow r="5">
          <cell r="F5" t="str">
            <v>AsignadoAdecuado</v>
          </cell>
        </row>
      </sheetData>
      <sheetData sheetId="2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0CONTEXT ESTRAT INST 2021"/>
      <sheetName val="MAPA INST RIESGOS 2021"/>
      <sheetName val=" 1CONTEXT DIRECC ESTRAT 2021"/>
      <sheetName val=" 2CONTEXT ESTRAT COM ESTR 2021"/>
      <sheetName val=" 3CONTEXT ESTRAT GOB TECNO 2021"/>
      <sheetName val=" 4CONT ESTR INF, CON, INN 2021"/>
      <sheetName val=" 5CONTEX EST FOC,CAR,ACOM 2021"/>
      <sheetName val=" 6CONT EST DIS y ART PPP 2021"/>
      <sheetName val=" 7CONTEX ESTRAT IMP PP 2021"/>
      <sheetName val=" 8CONT ESTR EVALUA PPP 2021"/>
      <sheetName val=" 9CONTEXT ESTRAT GEST TH 2021"/>
      <sheetName val=" 10CONT ESTRAT GEST JUR 2021"/>
      <sheetName val=" 11CONT ESTR GEST CONTRACT 2021"/>
      <sheetName val=" 12CONTEXT ESTRAT GFyC 2021"/>
      <sheetName val=" 13CONT ESTRAT ADM LOGÍST 2021"/>
      <sheetName val=" 14CONT ESTRAT GEST DOC 2021"/>
      <sheetName val="15CONTEX  ESTRA PySC 2021"/>
      <sheetName val="16CONT ESTRAT EVAL IND 2021"/>
      <sheetName val=" 17CONT EST CONT INT DISC 2021"/>
      <sheetName val="RESULTADO GRÁFICO MIR"/>
      <sheetName val="CONTROL DE CAMBIOS"/>
      <sheetName val="CONVENCIONESFORMULAS"/>
      <sheetName val="DISEÑO DE CONTROLES"/>
      <sheetName val="CRITERIOS EVALUACIÓN"/>
      <sheetName val="CONVENCIONES "/>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sheetData sheetId="2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 CONTEX ESTRAT GEST JUR 2019"/>
      <sheetName val=" CONTEX ESTRAT INC SOC 2019"/>
      <sheetName val="CONTEX  ESTRA PC Y SC 2019"/>
      <sheetName val=" CONT ESTR SEG Y EVAL POL  2019"/>
      <sheetName val=" CONTEX ESTRAT FORM POLIT 2019"/>
      <sheetName val=" CONTEXT ESTRAT GEST DOC 2019"/>
      <sheetName val=" CONTEXT ESTRAT ADM LOGÍST 2019"/>
      <sheetName val=" CONTEXT ESTRAT GF 2019"/>
      <sheetName val=" CONTEXT ESTRAT GEST ACOMP 2019"/>
      <sheetName val=" CONT ESTR ABS 2019"/>
      <sheetName val=" CONTEX ESTRAT ART OFERTA 2019"/>
      <sheetName val=" CONTEXT ESTRAT COMUNIC 2019"/>
      <sheetName val="CONTEX ESTRAT SCI"/>
      <sheetName val=" CONTEXT ESTRAT GEST TECNO 2019"/>
      <sheetName val=" CONTEXT ESTRAT GEST TH 2019"/>
      <sheetName val=" CONTEXT DIRECC ESTRAT 2019"/>
      <sheetName val=" CONTEXT ESTRAT GEST INF 2019"/>
      <sheetName val="CONTROL DE CAMBIOS"/>
      <sheetName val="RESULTADO GRÁFICO MIR"/>
      <sheetName val="CONVENCIONESFORMULAS"/>
      <sheetName val="DISEÑO DE CONTROLES"/>
      <sheetName val="CRITERIOS EVALUACIÓN"/>
      <sheetName val="CONVENCIONES "/>
    </sheetNames>
    <sheetDataSet>
      <sheetData sheetId="0"/>
      <sheetData sheetId="1">
        <row r="6">
          <cell r="S6" t="str">
            <v>PROPÓSITO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ow r="5">
          <cell r="F5" t="str">
            <v>AsignadoAdecuado</v>
          </cell>
        </row>
      </sheetData>
      <sheetData sheetId="2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CONTEXTO ESTRATEGICO OCI"/>
      <sheetName val="MAPA RIESGOS2019 corrección OCI"/>
      <sheetName val="CONVENCIONESFORMULAS"/>
      <sheetName val="DESPLAZAMIENTOS"/>
      <sheetName val="Hoja3"/>
      <sheetName val="DISEÑO DE CONTROLES"/>
      <sheetName val="CRITERIOS EVALUACIÓN"/>
      <sheetName val="CONVENCIONES "/>
      <sheetName val="Hoja1"/>
    </sheetNames>
    <sheetDataSet>
      <sheetData sheetId="0" refreshError="1"/>
      <sheetData sheetId="1" refreshError="1"/>
      <sheetData sheetId="2" refreshError="1"/>
      <sheetData sheetId="3" refreshError="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4" refreshError="1"/>
      <sheetData sheetId="5" refreshError="1"/>
      <sheetData sheetId="6" refreshError="1">
        <row r="6">
          <cell r="D6" t="str">
            <v xml:space="preserve">Fuertefuerte (siempre se ejecuta) </v>
          </cell>
          <cell r="E6" t="str">
            <v>Fuerte</v>
          </cell>
        </row>
        <row r="7">
          <cell r="D7" t="str">
            <v xml:space="preserve">Fuertemoderado (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7" refreshError="1"/>
      <sheetData sheetId="8" refreshError="1"/>
      <sheetData sheetId="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 CONTEXT DIRECC ESTRAT 2020"/>
      <sheetName val=" CONTEX ESTRAT GEST JUR 2020"/>
      <sheetName val=" CONTEX ESTRAT INC SOC 2020"/>
      <sheetName val="CONTEX  ESTRA PC Y SC 2020"/>
      <sheetName val=" CONT ESTR SEG Y EVAL POL  2020"/>
      <sheetName val=" CONTEX ESTRAT FORM POLIT 2020"/>
      <sheetName val=" CONTEXT ESTRAT GEST DOC 2020"/>
      <sheetName val=" CONTEXT ESTRAT ADM LOGÍST 2020"/>
      <sheetName val=" CONTEXT ESTRAT GF 2020"/>
      <sheetName val=" CONTEXT ESTRAT GEST ACOMP 2020"/>
      <sheetName val=" CONT ESTR ABS 2020"/>
      <sheetName val=" CONTEX ESTRAT ART OFERTA 2020"/>
      <sheetName val=" CONTEXT ESTRAT COMUNIC 2020"/>
      <sheetName val="CONTEX ESTRAT SCI 2020"/>
      <sheetName val=" CONTEXT ESTRAT GEST TECNO 2020"/>
      <sheetName val=" CONTEXT ESTRAT GEST TH 2020"/>
      <sheetName val=" CONTEXT ESTRAT GEST INF 2020"/>
      <sheetName val="RESULTADO GRÁFICO MIR"/>
      <sheetName val="CONTROL DE CAMBIOS"/>
      <sheetName val="CONVENCIONESFORMULAS"/>
      <sheetName val="DISEÑO DE CONTROLES"/>
      <sheetName val="CRITERIOS EVALUACIÓN"/>
      <sheetName val="CONVENCIONES "/>
    </sheetNames>
    <sheetDataSet>
      <sheetData sheetId="0"/>
      <sheetData sheetId="1">
        <row r="163">
          <cell r="S163" t="str">
            <v>No es un control</v>
          </cell>
        </row>
        <row r="165">
          <cell r="S165" t="str">
            <v>Prevenir</v>
          </cell>
          <cell r="T165" t="str">
            <v>Confiable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ow r="5">
          <cell r="F5" t="str">
            <v>AsignadoAdecuado</v>
          </cell>
          <cell r="G5" t="str">
            <v>Asignado</v>
          </cell>
          <cell r="H5" t="str">
            <v>Adecuado</v>
          </cell>
          <cell r="I5">
            <v>30</v>
          </cell>
        </row>
        <row r="6">
          <cell r="F6" t="str">
            <v>AsignadoInadecuado</v>
          </cell>
          <cell r="G6" t="str">
            <v>Asignado</v>
          </cell>
          <cell r="H6" t="str">
            <v>Inadecuado</v>
          </cell>
          <cell r="I6">
            <v>15</v>
          </cell>
        </row>
        <row r="7">
          <cell r="G7" t="str">
            <v>Oportuna</v>
          </cell>
          <cell r="I7">
            <v>15</v>
          </cell>
        </row>
        <row r="8">
          <cell r="G8" t="str">
            <v>Inoportuna</v>
          </cell>
          <cell r="I8">
            <v>0</v>
          </cell>
        </row>
        <row r="9">
          <cell r="G9" t="str">
            <v>Prevenir</v>
          </cell>
          <cell r="I9">
            <v>15</v>
          </cell>
        </row>
        <row r="10">
          <cell r="G10" t="str">
            <v>Detectar</v>
          </cell>
          <cell r="I10">
            <v>10</v>
          </cell>
        </row>
        <row r="11">
          <cell r="G11" t="str">
            <v>No es un control</v>
          </cell>
          <cell r="I11">
            <v>0</v>
          </cell>
        </row>
        <row r="12">
          <cell r="G12" t="str">
            <v>Confiable</v>
          </cell>
          <cell r="I12">
            <v>15</v>
          </cell>
        </row>
        <row r="13">
          <cell r="G13" t="str">
            <v>No confiable</v>
          </cell>
          <cell r="I13">
            <v>0</v>
          </cell>
        </row>
        <row r="14">
          <cell r="G14" t="str">
            <v>Se investigan y resuelven oportunamente</v>
          </cell>
          <cell r="I14">
            <v>15</v>
          </cell>
        </row>
        <row r="15">
          <cell r="G15" t="str">
            <v>No se investigan y resuelven oportunamente</v>
          </cell>
          <cell r="I15">
            <v>0</v>
          </cell>
        </row>
        <row r="16">
          <cell r="G16" t="str">
            <v>Completa</v>
          </cell>
          <cell r="I16">
            <v>10</v>
          </cell>
        </row>
        <row r="17">
          <cell r="G17" t="str">
            <v>Incompleta</v>
          </cell>
          <cell r="I17">
            <v>5</v>
          </cell>
        </row>
        <row r="18">
          <cell r="G18" t="str">
            <v>No existe</v>
          </cell>
          <cell r="I18">
            <v>0</v>
          </cell>
        </row>
      </sheetData>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 CONTEXT DIRECC ESTRAT 2020"/>
      <sheetName val=" CONTEX ESTRAT GEST JUR 2020"/>
      <sheetName val=" CONTEX ESTRAT INC SOC 2019"/>
      <sheetName val="CONTEX  ESTRA PC Y SC 2019"/>
      <sheetName val=" CONT ESTR SEG Y EVAL POL  2019"/>
      <sheetName val=" CONTEX ESTRAT FORM POLIT 2019"/>
      <sheetName val=" CONTEXT ESTRAT GEST DOC 2020"/>
      <sheetName val=" CONTEXT ESTRAT ADM LOGÍST 2019"/>
      <sheetName val=" CONTEXT ESTRAT GF 2019"/>
      <sheetName val=" CONTEXT ESTRAT GEST ACOMP 2019"/>
      <sheetName val=" CONT ESTR ABS 2020"/>
      <sheetName val=" CONTEX ESTRAT ART OFERTA 2019"/>
      <sheetName val=" CONTEXT ESTRAT COMUNIC 2020"/>
      <sheetName val="CONTEX ESTRAT SCI"/>
      <sheetName val=" CONTEXT ESTRAT GEST TECNO 2020"/>
      <sheetName val=" CONTEXT ESTRAT GEST TH 2019"/>
      <sheetName val=" CONTEXT ESTRAT GEST INF 2019"/>
      <sheetName val="CONTROL DE CAMBIOS"/>
      <sheetName val="RESULTADO GRÁFICO MIR"/>
      <sheetName val="CONVENCIONESFORMULAS"/>
      <sheetName val="DISEÑO DE CONTROLES"/>
      <sheetName val="CRITERIOS EVALUACIÓN"/>
      <sheetName val="CONVENCIONES "/>
    </sheetNames>
    <sheetDataSet>
      <sheetData sheetId="0" refreshError="1"/>
      <sheetData sheetId="1">
        <row r="53">
          <cell r="S53" t="str">
            <v>Prevenir</v>
          </cell>
        </row>
        <row r="56">
          <cell r="S56" t="str">
            <v>Prevenir</v>
          </cell>
          <cell r="T56" t="str">
            <v>Confiable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ow r="5">
          <cell r="F5" t="str">
            <v>AsignadoAdecuado</v>
          </cell>
          <cell r="G5" t="str">
            <v>Asignado</v>
          </cell>
          <cell r="H5" t="str">
            <v>Adecuado</v>
          </cell>
          <cell r="I5">
            <v>30</v>
          </cell>
        </row>
        <row r="6">
          <cell r="F6" t="str">
            <v>AsignadoInadecuado</v>
          </cell>
          <cell r="G6" t="str">
            <v>Asignado</v>
          </cell>
          <cell r="H6" t="str">
            <v>Inadecuado</v>
          </cell>
          <cell r="I6">
            <v>15</v>
          </cell>
        </row>
        <row r="7">
          <cell r="G7" t="str">
            <v>Oportuna</v>
          </cell>
          <cell r="I7">
            <v>15</v>
          </cell>
        </row>
        <row r="8">
          <cell r="G8" t="str">
            <v>Inoportuna</v>
          </cell>
          <cell r="I8">
            <v>0</v>
          </cell>
        </row>
        <row r="9">
          <cell r="G9" t="str">
            <v>Prevenir</v>
          </cell>
          <cell r="I9">
            <v>15</v>
          </cell>
        </row>
        <row r="10">
          <cell r="G10" t="str">
            <v>Detectar</v>
          </cell>
          <cell r="I10">
            <v>10</v>
          </cell>
        </row>
        <row r="11">
          <cell r="G11" t="str">
            <v>No es un control</v>
          </cell>
          <cell r="I11">
            <v>0</v>
          </cell>
        </row>
        <row r="12">
          <cell r="G12" t="str">
            <v>Confiable</v>
          </cell>
          <cell r="I12">
            <v>15</v>
          </cell>
        </row>
        <row r="13">
          <cell r="G13" t="str">
            <v>No confiable</v>
          </cell>
          <cell r="I13">
            <v>0</v>
          </cell>
        </row>
        <row r="14">
          <cell r="G14" t="str">
            <v>Se investigan y resuelven oportunamente</v>
          </cell>
          <cell r="I14">
            <v>15</v>
          </cell>
        </row>
        <row r="15">
          <cell r="G15" t="str">
            <v>No se investigan y resuelven oportunamente</v>
          </cell>
          <cell r="I15">
            <v>0</v>
          </cell>
        </row>
        <row r="16">
          <cell r="G16" t="str">
            <v>Completa</v>
          </cell>
          <cell r="I16">
            <v>10</v>
          </cell>
        </row>
        <row r="17">
          <cell r="G17" t="str">
            <v>Incompleta</v>
          </cell>
          <cell r="I17">
            <v>5</v>
          </cell>
        </row>
        <row r="18">
          <cell r="G18" t="str">
            <v>No existe</v>
          </cell>
          <cell r="I18">
            <v>0</v>
          </cell>
        </row>
      </sheetData>
      <sheetData sheetId="2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19"/>
      <sheetName val="Hoja2"/>
      <sheetName val="MAPA DE RIESGOS 2019"/>
      <sheetName val="CONVENCIONESFORMULAS"/>
      <sheetName val="DESPLAZAMIENTOS"/>
      <sheetName val="Hoja3"/>
      <sheetName val="DISEÑO DE CONTROLES"/>
      <sheetName val="CRITERIOS EVALUACIÓN"/>
      <sheetName val="CONVENCIONES "/>
      <sheetName val="Hoja1"/>
    </sheetNames>
    <sheetDataSet>
      <sheetData sheetId="0" refreshError="1"/>
      <sheetData sheetId="1" refreshError="1"/>
      <sheetData sheetId="2" refreshError="1"/>
      <sheetData sheetId="3" refreshError="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19"/>
      <sheetName val="MAPA DE RIESGOS 2019"/>
      <sheetName val="CONTROL DE CAMBIOS"/>
      <sheetName val="GRÁFICOS"/>
      <sheetName val="CONVENCIONESFORMULAS"/>
      <sheetName val="DISEÑO DE CONTROLES"/>
      <sheetName val="CRITERIOS EVALUACIÓN"/>
      <sheetName val="CONVENCIONES "/>
    </sheetNames>
    <sheetDataSet>
      <sheetData sheetId="0" refreshError="1"/>
      <sheetData sheetId="1" refreshError="1"/>
      <sheetData sheetId="2" refreshError="1"/>
      <sheetData sheetId="3" refreshError="1"/>
      <sheetData sheetId="4" refreshError="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5" refreshError="1">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19"/>
      <sheetName val="MAPA DE RIESGOS 2019"/>
      <sheetName val="CONTROL DE CAMBIOS"/>
      <sheetName val="RESULTADO GRÁFICO MIR"/>
      <sheetName val="CONVENCIONESFORMULAS"/>
      <sheetName val="DISEÑO DE CONTROLES"/>
      <sheetName val="CRITERIOS EVALUACIÓN"/>
      <sheetName val="CONVENCIONES "/>
      <sheetName val="SEGUIMIENTO 30112019"/>
    </sheetNames>
    <sheetDataSet>
      <sheetData sheetId="0" refreshError="1"/>
      <sheetData sheetId="1" refreshError="1"/>
      <sheetData sheetId="2" refreshError="1"/>
      <sheetData sheetId="3" refreshError="1"/>
      <sheetData sheetId="4" refreshError="1"/>
      <sheetData sheetId="5" refreshError="1">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20"/>
      <sheetName val="MAPA DE RIESGOS 2020"/>
      <sheetName val=" CONTEXT DIRECC ESTRAT 2020"/>
      <sheetName val=" CONTEX ESTRAT GEST JUR 2020"/>
      <sheetName val=" CONTEX ESTRAT INC SOC 2020"/>
      <sheetName val="CONTEX  ESTRA PC Y SC 2019"/>
      <sheetName val=" CONT ESTR SEG Y EVAL POL  2019"/>
      <sheetName val=" CONTEX ESTRAT FORM POLIT 2020"/>
      <sheetName val=" CONTEXT ESTRAT GEST DOC 2020"/>
      <sheetName val=" CONTEXT ESTRAT ADM LOGÍST 2020"/>
      <sheetName val=" CONTEXT ESTRAT GF 2020"/>
      <sheetName val=" CONTEXT ESTRAT GEST ACOMP 2020"/>
      <sheetName val=" CONT ESTR ABS 2020"/>
      <sheetName val=" CONTEX ESTRAT ART OFERTA 2020"/>
      <sheetName val=" CONTEXT ESTRAT COMUNIC 2020"/>
      <sheetName val="CONTEX ESTRAT SCI 2020"/>
      <sheetName val=" CONTEXT ESTRAT GEST TECNO 2020"/>
      <sheetName val=" CONTEXT ESTRAT GEST TH 2020"/>
      <sheetName val=" CONTEXT ESTRAT GEST INF 2020"/>
      <sheetName val="CONTROL DE CAMBIOS"/>
      <sheetName val="RESULTADO GRÁFICO MIR"/>
      <sheetName val="CONVENCIONESFORMULAS"/>
      <sheetName val="DISEÑO DE CONTROLES"/>
      <sheetName val="CRITERIOS EVALUACIÓN"/>
      <sheetName val="CONVENCIONES "/>
    </sheetNames>
    <sheetDataSet>
      <sheetData sheetId="0" refreshError="1"/>
      <sheetData sheetId="1" refreshError="1">
        <row r="127">
          <cell r="S127" t="str">
            <v>Prevenir</v>
          </cell>
          <cell r="T127" t="str">
            <v>Confiable</v>
          </cell>
        </row>
        <row r="130">
          <cell r="S130" t="str">
            <v>Prevenir</v>
          </cell>
          <cell r="T130" t="str">
            <v>Confiable</v>
          </cell>
        </row>
        <row r="132">
          <cell r="S132" t="str">
            <v>Prevenir</v>
          </cell>
          <cell r="T132" t="str">
            <v>Confiable</v>
          </cell>
        </row>
        <row r="133">
          <cell r="S133" t="str">
            <v>Prevenir</v>
          </cell>
          <cell r="T133" t="str">
            <v>Confiable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4">
          <cell r="H14" t="str">
            <v xml:space="preserve">RARA VEZINSIGNIFICANTE </v>
          </cell>
          <cell r="I14" t="str">
            <v>RARA VEZ</v>
          </cell>
          <cell r="J14" t="str">
            <v xml:space="preserve">INSIGNIFICANTE </v>
          </cell>
          <cell r="K14" t="str">
            <v>B3</v>
          </cell>
        </row>
        <row r="15">
          <cell r="H15" t="str">
            <v>RARA VEZMENOR</v>
          </cell>
          <cell r="I15" t="str">
            <v>RARA VEZ</v>
          </cell>
          <cell r="J15" t="str">
            <v>MENOR</v>
          </cell>
          <cell r="K15" t="str">
            <v>B5</v>
          </cell>
        </row>
        <row r="16">
          <cell r="H16" t="str">
            <v>RARA VEZMODERADO</v>
          </cell>
          <cell r="I16" t="str">
            <v>RARA VEZ</v>
          </cell>
          <cell r="J16" t="str">
            <v>MODERADO</v>
          </cell>
          <cell r="K16" t="str">
            <v>M4</v>
          </cell>
        </row>
        <row r="17">
          <cell r="H17" t="str">
            <v>RARA VEZMAYOR</v>
          </cell>
          <cell r="I17" t="str">
            <v>RARA VEZ</v>
          </cell>
          <cell r="J17" t="str">
            <v>MAYOR</v>
          </cell>
          <cell r="K17" t="str">
            <v>A7</v>
          </cell>
        </row>
        <row r="18">
          <cell r="H18" t="str">
            <v>RARA VEZCATASTRÓFICO</v>
          </cell>
          <cell r="I18" t="str">
            <v>RARA VEZ</v>
          </cell>
          <cell r="J18" t="str">
            <v>CATASTRÓFICO</v>
          </cell>
          <cell r="K18" t="str">
            <v>E8</v>
          </cell>
        </row>
        <row r="19">
          <cell r="H19" t="str">
            <v xml:space="preserve">IMPROBABLEINSIGNIFICANTE </v>
          </cell>
          <cell r="I19" t="str">
            <v>IMPROBABLE</v>
          </cell>
          <cell r="J19" t="str">
            <v xml:space="preserve">INSIGNIFICANTE </v>
          </cell>
          <cell r="K19" t="str">
            <v>B2</v>
          </cell>
        </row>
        <row r="20">
          <cell r="H20" t="str">
            <v>IMPROBABLEMENOR</v>
          </cell>
          <cell r="I20" t="str">
            <v>IMPROBABLE</v>
          </cell>
          <cell r="J20" t="str">
            <v>MENOR</v>
          </cell>
          <cell r="K20" t="str">
            <v>B4</v>
          </cell>
        </row>
        <row r="21">
          <cell r="H21" t="str">
            <v>IMPROBABLEMODERADO</v>
          </cell>
          <cell r="I21" t="str">
            <v>IMPROBABLE</v>
          </cell>
          <cell r="J21" t="str">
            <v>MODERADO</v>
          </cell>
          <cell r="K21" t="str">
            <v>M3</v>
          </cell>
        </row>
        <row r="22">
          <cell r="H22" t="str">
            <v>IMPROBABLEMAYOR</v>
          </cell>
          <cell r="I22" t="str">
            <v>IMPROBABLE</v>
          </cell>
          <cell r="J22" t="str">
            <v>MAYOR</v>
          </cell>
          <cell r="K22" t="str">
            <v>A6</v>
          </cell>
        </row>
        <row r="23">
          <cell r="H23" t="str">
            <v>IMPROBABLECATASTRÓFICO</v>
          </cell>
          <cell r="I23" t="str">
            <v>IMPROBABLE</v>
          </cell>
          <cell r="J23" t="str">
            <v>CATASTRÓFICO</v>
          </cell>
          <cell r="K23" t="str">
            <v>E8</v>
          </cell>
        </row>
        <row r="24">
          <cell r="H24" t="str">
            <v xml:space="preserve">POSIBLEINSIGNIFICANTE </v>
          </cell>
          <cell r="I24" t="str">
            <v>POSIBLE</v>
          </cell>
          <cell r="J24" t="str">
            <v xml:space="preserve">INSIGNIFICANTE </v>
          </cell>
          <cell r="K24" t="str">
            <v>B1</v>
          </cell>
        </row>
        <row r="25">
          <cell r="H25" t="str">
            <v>POSIBLEMENOR</v>
          </cell>
          <cell r="I25" t="str">
            <v>POSIBLE</v>
          </cell>
          <cell r="J25" t="str">
            <v>MENOR</v>
          </cell>
          <cell r="K25" t="str">
            <v>M2</v>
          </cell>
        </row>
        <row r="26">
          <cell r="H26" t="str">
            <v>POSIBLEMODERADO</v>
          </cell>
          <cell r="I26" t="str">
            <v>POSIBLE</v>
          </cell>
          <cell r="J26" t="str">
            <v>MODERADO</v>
          </cell>
          <cell r="K26" t="str">
            <v>A5</v>
          </cell>
        </row>
        <row r="27">
          <cell r="H27" t="str">
            <v>POSIBLEMAYOR</v>
          </cell>
          <cell r="I27" t="str">
            <v>POSIBLE</v>
          </cell>
          <cell r="J27" t="str">
            <v>MAYOR</v>
          </cell>
          <cell r="K27" t="str">
            <v>E4</v>
          </cell>
        </row>
        <row r="28">
          <cell r="H28" t="str">
            <v>POSIBLECATASTRÓFICO</v>
          </cell>
          <cell r="I28" t="str">
            <v>POSIBLE</v>
          </cell>
          <cell r="J28" t="str">
            <v>CATASTRÓFICO</v>
          </cell>
          <cell r="K28" t="str">
            <v>E7</v>
          </cell>
        </row>
        <row r="29">
          <cell r="H29" t="str">
            <v xml:space="preserve">PROBABLEINSIGNIFICANTE </v>
          </cell>
          <cell r="I29" t="str">
            <v>PROBABLE</v>
          </cell>
          <cell r="J29" t="str">
            <v xml:space="preserve">INSIGNIFICANTE </v>
          </cell>
          <cell r="K29" t="str">
            <v>M1</v>
          </cell>
        </row>
        <row r="30">
          <cell r="H30" t="str">
            <v>PROBABLEMENOR</v>
          </cell>
          <cell r="I30" t="str">
            <v>PROBABLE</v>
          </cell>
          <cell r="J30" t="str">
            <v>MENOR</v>
          </cell>
          <cell r="K30" t="str">
            <v>A3</v>
          </cell>
        </row>
        <row r="31">
          <cell r="H31" t="str">
            <v>PROBABLEMODERADO</v>
          </cell>
          <cell r="I31" t="str">
            <v>PROBABLE</v>
          </cell>
          <cell r="J31" t="str">
            <v>MODERADO</v>
          </cell>
          <cell r="K31" t="str">
            <v>A4</v>
          </cell>
        </row>
        <row r="32">
          <cell r="H32" t="str">
            <v>PROBABLEMAYOR</v>
          </cell>
          <cell r="I32" t="str">
            <v>PROBABLE</v>
          </cell>
          <cell r="J32" t="str">
            <v>MAYOR</v>
          </cell>
          <cell r="K32" t="str">
            <v>E3</v>
          </cell>
        </row>
        <row r="33">
          <cell r="H33" t="str">
            <v>PROBABLECATASTRÓFICO</v>
          </cell>
          <cell r="I33" t="str">
            <v>PROBABLE</v>
          </cell>
          <cell r="J33" t="str">
            <v>CATASTRÓFICO</v>
          </cell>
          <cell r="K33" t="str">
            <v>E6</v>
          </cell>
        </row>
        <row r="34">
          <cell r="H34" t="str">
            <v xml:space="preserve">CASI SEGUROINSIGNIFICANTE </v>
          </cell>
          <cell r="I34" t="str">
            <v>CASI SEGURO</v>
          </cell>
          <cell r="J34" t="str">
            <v xml:space="preserve">INSIGNIFICANTE </v>
          </cell>
          <cell r="K34" t="str">
            <v>A1</v>
          </cell>
        </row>
        <row r="35">
          <cell r="H35" t="str">
            <v>CASI SEGUROMENOR</v>
          </cell>
          <cell r="I35" t="str">
            <v>CASI SEGURO</v>
          </cell>
          <cell r="J35" t="str">
            <v>MENOR</v>
          </cell>
          <cell r="K35" t="str">
            <v>A2</v>
          </cell>
        </row>
        <row r="36">
          <cell r="H36" t="str">
            <v>CASI SEGUROMODERADO</v>
          </cell>
          <cell r="I36" t="str">
            <v>CASI SEGURO</v>
          </cell>
          <cell r="J36" t="str">
            <v>MODERADO</v>
          </cell>
          <cell r="K36" t="str">
            <v>E1</v>
          </cell>
        </row>
        <row r="37">
          <cell r="H37" t="str">
            <v>CASI SEGUROMAYOR</v>
          </cell>
          <cell r="I37" t="str">
            <v>CASI SEGURO</v>
          </cell>
          <cell r="J37" t="str">
            <v>MAYOR</v>
          </cell>
          <cell r="K37" t="str">
            <v>E2</v>
          </cell>
        </row>
        <row r="38">
          <cell r="H38" t="str">
            <v>CASI SEGUROCATASTRÓFICO</v>
          </cell>
          <cell r="I38" t="str">
            <v>CASI SEGURO</v>
          </cell>
          <cell r="J38" t="str">
            <v>CATASTRÓFICO</v>
          </cell>
          <cell r="K38" t="str">
            <v>E5</v>
          </cell>
        </row>
      </sheetData>
      <sheetData sheetId="22" refreshError="1">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23" refreshError="1">
        <row r="5">
          <cell r="F5" t="str">
            <v>AsignadoAdecuado</v>
          </cell>
          <cell r="G5" t="str">
            <v>Asignado</v>
          </cell>
          <cell r="H5" t="str">
            <v>Adecuado</v>
          </cell>
          <cell r="I5">
            <v>30</v>
          </cell>
        </row>
        <row r="6">
          <cell r="F6" t="str">
            <v>AsignadoInadecuado</v>
          </cell>
          <cell r="G6" t="str">
            <v>Asignado</v>
          </cell>
          <cell r="H6" t="str">
            <v>Inadecuado</v>
          </cell>
          <cell r="I6">
            <v>15</v>
          </cell>
        </row>
        <row r="7">
          <cell r="G7" t="str">
            <v>Oportuna</v>
          </cell>
          <cell r="I7">
            <v>15</v>
          </cell>
        </row>
        <row r="8">
          <cell r="G8" t="str">
            <v>Inoportuna</v>
          </cell>
          <cell r="I8">
            <v>0</v>
          </cell>
        </row>
        <row r="9">
          <cell r="G9" t="str">
            <v>Prevenir</v>
          </cell>
          <cell r="I9">
            <v>15</v>
          </cell>
        </row>
        <row r="10">
          <cell r="G10" t="str">
            <v>Detectar</v>
          </cell>
          <cell r="I10">
            <v>10</v>
          </cell>
        </row>
        <row r="11">
          <cell r="G11" t="str">
            <v>No es un control</v>
          </cell>
          <cell r="I11">
            <v>0</v>
          </cell>
        </row>
        <row r="12">
          <cell r="G12" t="str">
            <v>Confiable</v>
          </cell>
          <cell r="I12">
            <v>15</v>
          </cell>
        </row>
        <row r="13">
          <cell r="G13" t="str">
            <v>No confiable</v>
          </cell>
          <cell r="I13">
            <v>0</v>
          </cell>
        </row>
        <row r="14">
          <cell r="G14" t="str">
            <v>Se investigan y resuelven oportunamente</v>
          </cell>
          <cell r="I14">
            <v>15</v>
          </cell>
        </row>
        <row r="15">
          <cell r="G15" t="str">
            <v>No se investigan y resuelven oportunamente</v>
          </cell>
          <cell r="I15">
            <v>0</v>
          </cell>
        </row>
        <row r="16">
          <cell r="G16" t="str">
            <v>Completa</v>
          </cell>
          <cell r="I16">
            <v>10</v>
          </cell>
        </row>
        <row r="17">
          <cell r="G17" t="str">
            <v>Incompleta</v>
          </cell>
          <cell r="I17">
            <v>5</v>
          </cell>
        </row>
        <row r="18">
          <cell r="G18" t="str">
            <v>No existe</v>
          </cell>
          <cell r="I18">
            <v>0</v>
          </cell>
        </row>
      </sheetData>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NTEXT ESTRAT INST 2019"/>
      <sheetName val="MAPA DE RIESGOS 2019"/>
      <sheetName val="CONTROL DE CAMBIOS"/>
      <sheetName val="GRÁFICOS"/>
      <sheetName val="CONVENCIONESFORMULAS"/>
      <sheetName val="DISEÑO DE CONTROLES"/>
      <sheetName val="CRITERIOS EVALUACIÓN"/>
      <sheetName val="CONVENCIONES "/>
    </sheetNames>
    <sheetDataSet>
      <sheetData sheetId="0"/>
      <sheetData sheetId="1">
        <row r="4">
          <cell r="S4" t="str">
            <v>Prevenir</v>
          </cell>
        </row>
      </sheetData>
      <sheetData sheetId="2"/>
      <sheetData sheetId="3"/>
      <sheetData sheetId="4">
        <row r="14">
          <cell r="H14" t="str">
            <v xml:space="preserve">RARA VEZINSIGNIFICANTE </v>
          </cell>
        </row>
      </sheetData>
      <sheetData sheetId="5">
        <row r="6">
          <cell r="D6" t="str">
            <v xml:space="preserve">Fuertefuerte (siempre se ejecuta) </v>
          </cell>
          <cell r="E6" t="str">
            <v>Fuerte</v>
          </cell>
        </row>
        <row r="7">
          <cell r="D7" t="str">
            <v xml:space="preserve">Fuertemoderado (algunas veces) </v>
          </cell>
          <cell r="E7" t="str">
            <v>Moderado</v>
          </cell>
        </row>
        <row r="8">
          <cell r="D8" t="str">
            <v xml:space="preserve">Fuertedébil (no se ejecuta) </v>
          </cell>
          <cell r="E8" t="str">
            <v>Débil</v>
          </cell>
        </row>
        <row r="9">
          <cell r="D9" t="str">
            <v xml:space="preserve">Moderadofuerte (siempre se ejecuta) </v>
          </cell>
          <cell r="E9" t="str">
            <v>Moderado</v>
          </cell>
        </row>
        <row r="10">
          <cell r="D10" t="str">
            <v xml:space="preserve">Moderadomoderado (algunas veces) </v>
          </cell>
          <cell r="E10" t="str">
            <v>Moderado</v>
          </cell>
        </row>
        <row r="11">
          <cell r="D11" t="str">
            <v xml:space="preserve">Moderadodébil (no se ejecuta) </v>
          </cell>
          <cell r="E11" t="str">
            <v>Débil</v>
          </cell>
        </row>
        <row r="12">
          <cell r="D12" t="str">
            <v xml:space="preserve">Débilfuerte (siempre se ejecuta) </v>
          </cell>
          <cell r="E12" t="str">
            <v>Débil</v>
          </cell>
        </row>
        <row r="13">
          <cell r="D13" t="str">
            <v xml:space="preserve">Débilmoderado (algunas veces) </v>
          </cell>
          <cell r="E13" t="str">
            <v>Débil</v>
          </cell>
        </row>
        <row r="14">
          <cell r="D14" t="str">
            <v xml:space="preserve">Débildébil (no se ejecuta) </v>
          </cell>
          <cell r="E14" t="str">
            <v>Débil</v>
          </cell>
        </row>
      </sheetData>
      <sheetData sheetId="6">
        <row r="5">
          <cell r="F5" t="str">
            <v>AsignadoAdecuado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showGridLines="0" zoomScaleNormal="100" workbookViewId="0">
      <selection activeCell="A9" sqref="A9:D11"/>
    </sheetView>
  </sheetViews>
  <sheetFormatPr baseColWidth="10" defaultRowHeight="15"/>
  <cols>
    <col min="1" max="1" width="46.140625" customWidth="1"/>
    <col min="2" max="2" width="98.28515625" customWidth="1"/>
  </cols>
  <sheetData>
    <row r="1" spans="1:4" s="1" customFormat="1" ht="25.5" customHeight="1">
      <c r="A1" s="389"/>
      <c r="B1" s="392" t="s">
        <v>57</v>
      </c>
      <c r="C1" s="393" t="s">
        <v>1049</v>
      </c>
      <c r="D1" s="393"/>
    </row>
    <row r="2" spans="1:4" s="1" customFormat="1" ht="25.5" customHeight="1">
      <c r="A2" s="390"/>
      <c r="B2" s="392"/>
      <c r="C2" s="393" t="s">
        <v>68</v>
      </c>
      <c r="D2" s="393"/>
    </row>
    <row r="3" spans="1:4" s="1" customFormat="1" ht="25.5" customHeight="1">
      <c r="A3" s="391"/>
      <c r="B3" s="201" t="s">
        <v>56</v>
      </c>
      <c r="C3" s="393" t="s">
        <v>1050</v>
      </c>
      <c r="D3" s="393"/>
    </row>
    <row r="4" spans="1:4" s="1" customFormat="1" ht="13.5" customHeight="1">
      <c r="A4" s="388" t="s">
        <v>1047</v>
      </c>
      <c r="B4" s="388"/>
      <c r="C4" s="388"/>
      <c r="D4" s="388"/>
    </row>
    <row r="5" spans="1:4" ht="15.75" customHeight="1">
      <c r="A5" s="388"/>
      <c r="B5" s="388"/>
      <c r="C5" s="388"/>
      <c r="D5" s="388"/>
    </row>
    <row r="6" spans="1:4" ht="27.75" customHeight="1">
      <c r="A6" s="374" t="s">
        <v>1051</v>
      </c>
      <c r="B6" s="375"/>
      <c r="C6" s="375"/>
      <c r="D6" s="376"/>
    </row>
    <row r="7" spans="1:4" ht="28.5" customHeight="1">
      <c r="A7" s="374" t="s">
        <v>1052</v>
      </c>
      <c r="B7" s="375"/>
      <c r="C7" s="375"/>
      <c r="D7" s="376"/>
    </row>
    <row r="8" spans="1:4" ht="77.25" customHeight="1">
      <c r="A8" s="377" t="s">
        <v>1053</v>
      </c>
      <c r="B8" s="378"/>
      <c r="C8" s="378"/>
      <c r="D8" s="379"/>
    </row>
    <row r="9" spans="1:4" ht="363.75" customHeight="1">
      <c r="A9" s="377" t="s">
        <v>1054</v>
      </c>
      <c r="B9" s="378"/>
      <c r="C9" s="378"/>
      <c r="D9" s="379"/>
    </row>
    <row r="10" spans="1:4" ht="307.5" customHeight="1">
      <c r="A10" s="382"/>
      <c r="B10" s="383"/>
      <c r="C10" s="383"/>
      <c r="D10" s="384"/>
    </row>
    <row r="11" spans="1:4" ht="366.75" customHeight="1">
      <c r="A11" s="385"/>
      <c r="B11" s="386"/>
      <c r="C11" s="386"/>
      <c r="D11" s="387"/>
    </row>
    <row r="12" spans="1:4" ht="81" customHeight="1">
      <c r="A12" s="380" t="s">
        <v>89</v>
      </c>
      <c r="B12" s="381" t="s">
        <v>1182</v>
      </c>
      <c r="C12" s="381"/>
      <c r="D12" s="381"/>
    </row>
    <row r="13" spans="1:4" ht="63.75" customHeight="1">
      <c r="A13" s="380"/>
      <c r="B13" s="381" t="s">
        <v>1123</v>
      </c>
      <c r="C13" s="381"/>
      <c r="D13" s="381"/>
    </row>
    <row r="14" spans="1:4" ht="133.5" customHeight="1">
      <c r="A14" s="380"/>
      <c r="B14" s="381" t="s">
        <v>1527</v>
      </c>
      <c r="C14" s="381"/>
      <c r="D14" s="381"/>
    </row>
    <row r="15" spans="1:4" ht="109.5" customHeight="1">
      <c r="A15" s="380"/>
      <c r="B15" s="381" t="s">
        <v>1500</v>
      </c>
      <c r="C15" s="381"/>
      <c r="D15" s="381"/>
    </row>
    <row r="16" spans="1:4" ht="88.5" customHeight="1">
      <c r="A16" s="380"/>
      <c r="B16" s="381" t="s">
        <v>1303</v>
      </c>
      <c r="C16" s="381"/>
      <c r="D16" s="381"/>
    </row>
    <row r="17" spans="1:4" ht="113.25" customHeight="1">
      <c r="A17" s="380"/>
      <c r="B17" s="381" t="s">
        <v>1056</v>
      </c>
      <c r="C17" s="381"/>
      <c r="D17" s="381"/>
    </row>
    <row r="18" spans="1:4" ht="58.5" customHeight="1">
      <c r="A18" s="380"/>
      <c r="B18" s="381" t="s">
        <v>1068</v>
      </c>
      <c r="C18" s="381"/>
      <c r="D18" s="381"/>
    </row>
    <row r="19" spans="1:4" ht="49.5" customHeight="1">
      <c r="A19" s="380" t="s">
        <v>90</v>
      </c>
      <c r="B19" s="381" t="s">
        <v>1057</v>
      </c>
      <c r="C19" s="381"/>
      <c r="D19" s="381"/>
    </row>
    <row r="20" spans="1:4" ht="126" customHeight="1">
      <c r="A20" s="380"/>
      <c r="B20" s="381" t="s">
        <v>1537</v>
      </c>
      <c r="C20" s="381"/>
      <c r="D20" s="381"/>
    </row>
    <row r="21" spans="1:4" ht="75" customHeight="1">
      <c r="A21" s="380"/>
      <c r="B21" s="394" t="s">
        <v>1132</v>
      </c>
      <c r="C21" s="381"/>
      <c r="D21" s="381"/>
    </row>
    <row r="22" spans="1:4" ht="120" customHeight="1">
      <c r="A22" s="380"/>
      <c r="B22" s="394" t="s">
        <v>1058</v>
      </c>
      <c r="C22" s="381"/>
      <c r="D22" s="381"/>
    </row>
    <row r="23" spans="1:4" ht="144.75" customHeight="1">
      <c r="A23" s="380"/>
      <c r="B23" s="381" t="s">
        <v>1685</v>
      </c>
      <c r="C23" s="381"/>
      <c r="D23" s="381"/>
    </row>
    <row r="24" spans="1:4" ht="58.5" customHeight="1">
      <c r="A24" s="380"/>
      <c r="B24" s="381" t="s">
        <v>1502</v>
      </c>
      <c r="C24" s="381"/>
      <c r="D24" s="381"/>
    </row>
    <row r="25" spans="1:4" ht="69" customHeight="1">
      <c r="A25" s="372" t="s">
        <v>91</v>
      </c>
      <c r="B25" s="381" t="s">
        <v>1060</v>
      </c>
      <c r="C25" s="381"/>
      <c r="D25" s="381"/>
    </row>
    <row r="26" spans="1:4" ht="54" customHeight="1">
      <c r="A26" s="373"/>
      <c r="B26" s="381" t="s">
        <v>1061</v>
      </c>
      <c r="C26" s="381"/>
      <c r="D26" s="381"/>
    </row>
    <row r="27" spans="1:4" ht="103.5" customHeight="1">
      <c r="A27" s="373"/>
      <c r="B27" s="381" t="s">
        <v>1503</v>
      </c>
      <c r="C27" s="381"/>
      <c r="D27" s="381"/>
    </row>
    <row r="28" spans="1:4" ht="58.5" customHeight="1">
      <c r="A28" s="373"/>
      <c r="B28" s="394" t="s">
        <v>1062</v>
      </c>
      <c r="C28" s="381"/>
      <c r="D28" s="381"/>
    </row>
    <row r="29" spans="1:4" ht="57" customHeight="1">
      <c r="A29" s="373"/>
      <c r="B29" s="381" t="s">
        <v>1063</v>
      </c>
      <c r="C29" s="381"/>
      <c r="D29" s="381"/>
    </row>
    <row r="30" spans="1:4" ht="44.25" customHeight="1">
      <c r="A30" s="373"/>
      <c r="B30" s="381" t="s">
        <v>1064</v>
      </c>
      <c r="C30" s="381"/>
      <c r="D30" s="381"/>
    </row>
    <row r="31" spans="1:4" ht="78.75" customHeight="1">
      <c r="A31" s="373"/>
      <c r="B31" s="394" t="s">
        <v>1065</v>
      </c>
      <c r="C31" s="381"/>
      <c r="D31" s="381"/>
    </row>
  </sheetData>
  <mergeCells count="33">
    <mergeCell ref="B20:D20"/>
    <mergeCell ref="B21:D21"/>
    <mergeCell ref="B22:D22"/>
    <mergeCell ref="B23:D23"/>
    <mergeCell ref="B31:D31"/>
    <mergeCell ref="B29:D29"/>
    <mergeCell ref="B24:D24"/>
    <mergeCell ref="B25:D25"/>
    <mergeCell ref="B26:D26"/>
    <mergeCell ref="B28:D28"/>
    <mergeCell ref="B27:D27"/>
    <mergeCell ref="A4:D5"/>
    <mergeCell ref="A1:A3"/>
    <mergeCell ref="B1:B2"/>
    <mergeCell ref="C1:D1"/>
    <mergeCell ref="C2:D2"/>
    <mergeCell ref="C3:D3"/>
    <mergeCell ref="A25:A31"/>
    <mergeCell ref="A6:D6"/>
    <mergeCell ref="A7:D7"/>
    <mergeCell ref="A8:D8"/>
    <mergeCell ref="A12:A18"/>
    <mergeCell ref="B12:D12"/>
    <mergeCell ref="B13:D13"/>
    <mergeCell ref="B14:D14"/>
    <mergeCell ref="B15:D15"/>
    <mergeCell ref="A9:D11"/>
    <mergeCell ref="B18:D18"/>
    <mergeCell ref="B16:D16"/>
    <mergeCell ref="B30:D30"/>
    <mergeCell ref="B17:D17"/>
    <mergeCell ref="A19:A24"/>
    <mergeCell ref="B19:D1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A1:D30"/>
  <sheetViews>
    <sheetView showGridLines="0" topLeftCell="A20" zoomScaleNormal="100" workbookViewId="0">
      <selection activeCell="B22" sqref="B22:D22"/>
    </sheetView>
  </sheetViews>
  <sheetFormatPr baseColWidth="10" defaultRowHeight="15"/>
  <cols>
    <col min="1" max="1" width="35.5703125" customWidth="1"/>
    <col min="2" max="2" width="98.28515625" customWidth="1"/>
  </cols>
  <sheetData>
    <row r="1" spans="1:4" s="1" customFormat="1" ht="25.5" customHeight="1">
      <c r="A1" s="389"/>
      <c r="B1" s="392" t="s">
        <v>57</v>
      </c>
      <c r="C1" s="392" t="s">
        <v>865</v>
      </c>
      <c r="D1" s="392"/>
    </row>
    <row r="2" spans="1:4" s="1" customFormat="1" ht="25.5" customHeight="1">
      <c r="A2" s="390"/>
      <c r="B2" s="392"/>
      <c r="C2" s="392" t="s">
        <v>68</v>
      </c>
      <c r="D2" s="392"/>
    </row>
    <row r="3" spans="1:4" s="1" customFormat="1" ht="25.5" customHeight="1">
      <c r="A3" s="391"/>
      <c r="B3" s="202" t="s">
        <v>56</v>
      </c>
      <c r="C3" s="392" t="s">
        <v>1050</v>
      </c>
      <c r="D3" s="392"/>
    </row>
    <row r="4" spans="1:4" s="1" customFormat="1" ht="13.5" customHeight="1">
      <c r="A4" s="542" t="s">
        <v>1181</v>
      </c>
      <c r="B4" s="542"/>
      <c r="C4" s="542"/>
      <c r="D4" s="542"/>
    </row>
    <row r="5" spans="1:4" ht="15.75" customHeight="1">
      <c r="A5" s="543"/>
      <c r="B5" s="543"/>
      <c r="C5" s="543"/>
      <c r="D5" s="543"/>
    </row>
    <row r="6" spans="1:4" ht="27.75" customHeight="1">
      <c r="A6" s="374" t="s">
        <v>1051</v>
      </c>
      <c r="B6" s="375"/>
      <c r="C6" s="375"/>
      <c r="D6" s="376"/>
    </row>
    <row r="7" spans="1:4" ht="28.5" customHeight="1">
      <c r="A7" s="374" t="s">
        <v>1052</v>
      </c>
      <c r="B7" s="375"/>
      <c r="C7" s="375"/>
      <c r="D7" s="376"/>
    </row>
    <row r="8" spans="1:4" ht="91.5" customHeight="1">
      <c r="A8" s="377" t="s">
        <v>1053</v>
      </c>
      <c r="B8" s="378"/>
      <c r="C8" s="378"/>
      <c r="D8" s="379"/>
    </row>
    <row r="9" spans="1:4" ht="363.75" customHeight="1">
      <c r="A9" s="377" t="s">
        <v>1054</v>
      </c>
      <c r="B9" s="378"/>
      <c r="C9" s="378"/>
      <c r="D9" s="379"/>
    </row>
    <row r="10" spans="1:4" ht="307.5" customHeight="1">
      <c r="A10" s="382"/>
      <c r="B10" s="383"/>
      <c r="C10" s="383"/>
      <c r="D10" s="384"/>
    </row>
    <row r="11" spans="1:4" ht="366.75" customHeight="1">
      <c r="A11" s="385"/>
      <c r="B11" s="386"/>
      <c r="C11" s="386"/>
      <c r="D11" s="387"/>
    </row>
    <row r="12" spans="1:4" ht="60" customHeight="1">
      <c r="A12" s="380" t="s">
        <v>89</v>
      </c>
      <c r="B12" s="381" t="s">
        <v>1182</v>
      </c>
      <c r="C12" s="381"/>
      <c r="D12" s="381"/>
    </row>
    <row r="13" spans="1:4" ht="61.5" customHeight="1">
      <c r="A13" s="380"/>
      <c r="B13" s="381" t="s">
        <v>1123</v>
      </c>
      <c r="C13" s="381"/>
      <c r="D13" s="381"/>
    </row>
    <row r="14" spans="1:4" ht="78" customHeight="1">
      <c r="A14" s="380"/>
      <c r="B14" s="381" t="s">
        <v>1183</v>
      </c>
      <c r="C14" s="381"/>
      <c r="D14" s="381"/>
    </row>
    <row r="15" spans="1:4" ht="71.25" customHeight="1">
      <c r="A15" s="380"/>
      <c r="B15" s="381" t="s">
        <v>1184</v>
      </c>
      <c r="C15" s="381"/>
      <c r="D15" s="381"/>
    </row>
    <row r="16" spans="1:4" ht="61.5" customHeight="1">
      <c r="A16" s="380"/>
      <c r="B16" s="381" t="s">
        <v>1185</v>
      </c>
      <c r="C16" s="381"/>
      <c r="D16" s="381"/>
    </row>
    <row r="17" spans="1:4" ht="84" customHeight="1">
      <c r="A17" s="380"/>
      <c r="B17" s="381" t="s">
        <v>1186</v>
      </c>
      <c r="C17" s="381"/>
      <c r="D17" s="381"/>
    </row>
    <row r="18" spans="1:4" ht="35.25" customHeight="1">
      <c r="A18" s="380" t="s">
        <v>90</v>
      </c>
      <c r="B18" s="557" t="s">
        <v>1187</v>
      </c>
      <c r="C18" s="557"/>
      <c r="D18" s="557"/>
    </row>
    <row r="19" spans="1:4" ht="54.75" customHeight="1">
      <c r="A19" s="380"/>
      <c r="B19" s="557" t="s">
        <v>1395</v>
      </c>
      <c r="C19" s="557"/>
      <c r="D19" s="557"/>
    </row>
    <row r="20" spans="1:4" ht="56.25" customHeight="1">
      <c r="A20" s="380"/>
      <c r="B20" s="556" t="s">
        <v>1188</v>
      </c>
      <c r="C20" s="557"/>
      <c r="D20" s="557"/>
    </row>
    <row r="21" spans="1:4" ht="89.25" customHeight="1">
      <c r="A21" s="380"/>
      <c r="B21" s="556" t="s">
        <v>1189</v>
      </c>
      <c r="C21" s="557"/>
      <c r="D21" s="557"/>
    </row>
    <row r="22" spans="1:4" ht="114.75" customHeight="1">
      <c r="A22" s="380"/>
      <c r="B22" s="381" t="s">
        <v>1684</v>
      </c>
      <c r="C22" s="381"/>
      <c r="D22" s="381"/>
    </row>
    <row r="23" spans="1:4" ht="55.5" customHeight="1">
      <c r="A23" s="380"/>
      <c r="B23" s="381" t="s">
        <v>1081</v>
      </c>
      <c r="C23" s="381"/>
      <c r="D23" s="381"/>
    </row>
    <row r="24" spans="1:4" ht="46.5" customHeight="1">
      <c r="A24" s="380" t="s">
        <v>91</v>
      </c>
      <c r="B24" s="381" t="s">
        <v>1082</v>
      </c>
      <c r="C24" s="381"/>
      <c r="D24" s="381"/>
    </row>
    <row r="25" spans="1:4" ht="59.25" customHeight="1">
      <c r="A25" s="380"/>
      <c r="B25" s="381" t="s">
        <v>1072</v>
      </c>
      <c r="C25" s="381"/>
      <c r="D25" s="381"/>
    </row>
    <row r="26" spans="1:4" ht="43.5" customHeight="1">
      <c r="A26" s="380"/>
      <c r="B26" s="394" t="s">
        <v>1190</v>
      </c>
      <c r="C26" s="381"/>
      <c r="D26" s="381"/>
    </row>
    <row r="27" spans="1:4" ht="47.25" customHeight="1">
      <c r="A27" s="380"/>
      <c r="B27" s="394" t="s">
        <v>1083</v>
      </c>
      <c r="C27" s="381"/>
      <c r="D27" s="381"/>
    </row>
    <row r="28" spans="1:4" ht="57" customHeight="1">
      <c r="A28" s="380"/>
      <c r="B28" s="381" t="s">
        <v>1069</v>
      </c>
      <c r="C28" s="381"/>
      <c r="D28" s="381"/>
    </row>
    <row r="29" spans="1:4" ht="38.25" customHeight="1">
      <c r="A29" s="380"/>
      <c r="B29" s="381" t="s">
        <v>1084</v>
      </c>
      <c r="C29" s="381"/>
      <c r="D29" s="381"/>
    </row>
    <row r="30" spans="1:4" ht="47.25" customHeight="1">
      <c r="A30" s="380"/>
      <c r="B30" s="381" t="s">
        <v>1070</v>
      </c>
      <c r="C30" s="381"/>
      <c r="D30" s="381"/>
    </row>
  </sheetData>
  <mergeCells count="32">
    <mergeCell ref="A6:D6"/>
    <mergeCell ref="A7:D7"/>
    <mergeCell ref="A8:D8"/>
    <mergeCell ref="A9:D11"/>
    <mergeCell ref="A24:A30"/>
    <mergeCell ref="B24:D24"/>
    <mergeCell ref="B25:D25"/>
    <mergeCell ref="B26:D26"/>
    <mergeCell ref="B27:D27"/>
    <mergeCell ref="B28:D28"/>
    <mergeCell ref="B29:D29"/>
    <mergeCell ref="B30:D30"/>
    <mergeCell ref="B17:D17"/>
    <mergeCell ref="A18:A23"/>
    <mergeCell ref="B18:D18"/>
    <mergeCell ref="B19:D19"/>
    <mergeCell ref="B20:D20"/>
    <mergeCell ref="B21:D21"/>
    <mergeCell ref="B22:D22"/>
    <mergeCell ref="B23:D23"/>
    <mergeCell ref="A12:A17"/>
    <mergeCell ref="B12:D12"/>
    <mergeCell ref="B13:D13"/>
    <mergeCell ref="B14:D14"/>
    <mergeCell ref="B15:D15"/>
    <mergeCell ref="B16:D16"/>
    <mergeCell ref="A4:D5"/>
    <mergeCell ref="A1:A3"/>
    <mergeCell ref="B1:B2"/>
    <mergeCell ref="C1:D1"/>
    <mergeCell ref="C2:D2"/>
    <mergeCell ref="C3:D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C2DA5-A976-4EE2-B559-8D5D8DAB86A8}">
  <dimension ref="A1:D31"/>
  <sheetViews>
    <sheetView showGridLines="0" topLeftCell="A17" zoomScaleNormal="100" workbookViewId="0">
      <selection activeCell="B19" sqref="B19:D19"/>
    </sheetView>
  </sheetViews>
  <sheetFormatPr baseColWidth="10" defaultColWidth="11.42578125" defaultRowHeight="15"/>
  <cols>
    <col min="1" max="1" width="38.7109375" customWidth="1"/>
    <col min="2" max="2" width="98.28515625" customWidth="1"/>
  </cols>
  <sheetData>
    <row r="1" spans="1:4" s="239" customFormat="1" ht="25.5" customHeight="1">
      <c r="A1" s="560"/>
      <c r="B1" s="388" t="s">
        <v>57</v>
      </c>
      <c r="C1" s="388" t="s">
        <v>865</v>
      </c>
      <c r="D1" s="388"/>
    </row>
    <row r="2" spans="1:4" s="239" customFormat="1" ht="25.5" customHeight="1">
      <c r="A2" s="561"/>
      <c r="B2" s="388"/>
      <c r="C2" s="388" t="s">
        <v>68</v>
      </c>
      <c r="D2" s="388"/>
    </row>
    <row r="3" spans="1:4" s="239" customFormat="1" ht="25.5" customHeight="1">
      <c r="A3" s="562"/>
      <c r="B3" s="327" t="s">
        <v>56</v>
      </c>
      <c r="C3" s="388" t="s">
        <v>1050</v>
      </c>
      <c r="D3" s="388"/>
    </row>
    <row r="4" spans="1:4" s="239" customFormat="1" ht="13.5" customHeight="1">
      <c r="A4" s="542" t="s">
        <v>1122</v>
      </c>
      <c r="B4" s="542"/>
      <c r="C4" s="542"/>
      <c r="D4" s="542"/>
    </row>
    <row r="5" spans="1:4" ht="15.75" customHeight="1">
      <c r="A5" s="543"/>
      <c r="B5" s="543"/>
      <c r="C5" s="543"/>
      <c r="D5" s="543"/>
    </row>
    <row r="6" spans="1:4" ht="27.75" customHeight="1">
      <c r="A6" s="374" t="s">
        <v>1051</v>
      </c>
      <c r="B6" s="375"/>
      <c r="C6" s="375"/>
      <c r="D6" s="376"/>
    </row>
    <row r="7" spans="1:4" ht="28.5" customHeight="1">
      <c r="A7" s="374" t="s">
        <v>1052</v>
      </c>
      <c r="B7" s="375"/>
      <c r="C7" s="375"/>
      <c r="D7" s="376"/>
    </row>
    <row r="8" spans="1:4" ht="91.5" customHeight="1">
      <c r="A8" s="377" t="s">
        <v>1053</v>
      </c>
      <c r="B8" s="378"/>
      <c r="C8" s="378"/>
      <c r="D8" s="379"/>
    </row>
    <row r="9" spans="1:4" ht="363.75" customHeight="1">
      <c r="A9" s="377" t="s">
        <v>1113</v>
      </c>
      <c r="B9" s="378"/>
      <c r="C9" s="378"/>
      <c r="D9" s="379"/>
    </row>
    <row r="10" spans="1:4" ht="307.5" customHeight="1">
      <c r="A10" s="382"/>
      <c r="B10" s="559"/>
      <c r="C10" s="559"/>
      <c r="D10" s="384"/>
    </row>
    <row r="11" spans="1:4" ht="366.75" customHeight="1">
      <c r="A11" s="385"/>
      <c r="B11" s="386"/>
      <c r="C11" s="386"/>
      <c r="D11" s="387"/>
    </row>
    <row r="12" spans="1:4" ht="54.75" customHeight="1">
      <c r="A12" s="380" t="s">
        <v>89</v>
      </c>
      <c r="B12" s="381" t="s">
        <v>1139</v>
      </c>
      <c r="C12" s="381"/>
      <c r="D12" s="381"/>
    </row>
    <row r="13" spans="1:4" ht="55.5" customHeight="1">
      <c r="A13" s="380"/>
      <c r="B13" s="381" t="s">
        <v>1114</v>
      </c>
      <c r="C13" s="381"/>
      <c r="D13" s="381"/>
    </row>
    <row r="14" spans="1:4" ht="48" customHeight="1">
      <c r="A14" s="380"/>
      <c r="B14" s="381" t="s">
        <v>1115</v>
      </c>
      <c r="C14" s="381"/>
      <c r="D14" s="381"/>
    </row>
    <row r="15" spans="1:4" ht="48.75" customHeight="1">
      <c r="A15" s="380"/>
      <c r="B15" s="381" t="s">
        <v>1116</v>
      </c>
      <c r="C15" s="381"/>
      <c r="D15" s="381"/>
    </row>
    <row r="16" spans="1:4" ht="83.25" customHeight="1">
      <c r="A16" s="380"/>
      <c r="B16" s="431" t="s">
        <v>1255</v>
      </c>
      <c r="C16" s="431"/>
      <c r="D16" s="431"/>
    </row>
    <row r="17" spans="1:4" ht="46.5" customHeight="1">
      <c r="A17" s="380"/>
      <c r="B17" s="381" t="s">
        <v>1117</v>
      </c>
      <c r="C17" s="381"/>
      <c r="D17" s="381"/>
    </row>
    <row r="18" spans="1:4" ht="53.25" customHeight="1">
      <c r="A18" s="380" t="s">
        <v>90</v>
      </c>
      <c r="B18" s="557" t="s">
        <v>1118</v>
      </c>
      <c r="C18" s="557"/>
      <c r="D18" s="557"/>
    </row>
    <row r="19" spans="1:4" ht="72" customHeight="1">
      <c r="A19" s="380"/>
      <c r="B19" s="557" t="s">
        <v>1254</v>
      </c>
      <c r="C19" s="557"/>
      <c r="D19" s="557"/>
    </row>
    <row r="20" spans="1:4" ht="48.75" customHeight="1">
      <c r="A20" s="380"/>
      <c r="B20" s="394" t="s">
        <v>1092</v>
      </c>
      <c r="C20" s="381"/>
      <c r="D20" s="381"/>
    </row>
    <row r="21" spans="1:4" ht="66" customHeight="1">
      <c r="A21" s="380"/>
      <c r="B21" s="556" t="s">
        <v>1263</v>
      </c>
      <c r="C21" s="557"/>
      <c r="D21" s="557"/>
    </row>
    <row r="22" spans="1:4" ht="63" customHeight="1">
      <c r="A22" s="380"/>
      <c r="B22" s="558" t="s">
        <v>1120</v>
      </c>
      <c r="C22" s="558"/>
      <c r="D22" s="558"/>
    </row>
    <row r="23" spans="1:4" ht="65.25" customHeight="1">
      <c r="A23" s="380"/>
      <c r="B23" s="556" t="s">
        <v>1121</v>
      </c>
      <c r="C23" s="557"/>
      <c r="D23" s="557"/>
    </row>
    <row r="24" spans="1:4" ht="64.5" customHeight="1">
      <c r="A24" s="380" t="s">
        <v>91</v>
      </c>
      <c r="B24" s="381" t="s">
        <v>1082</v>
      </c>
      <c r="C24" s="381"/>
      <c r="D24" s="381"/>
    </row>
    <row r="25" spans="1:4" ht="54" customHeight="1">
      <c r="A25" s="380"/>
      <c r="B25" s="381" t="s">
        <v>1072</v>
      </c>
      <c r="C25" s="381"/>
      <c r="D25" s="381"/>
    </row>
    <row r="26" spans="1:4" ht="62.25" customHeight="1">
      <c r="A26" s="380"/>
      <c r="B26" s="381" t="s">
        <v>1275</v>
      </c>
      <c r="C26" s="381"/>
      <c r="D26" s="381"/>
    </row>
    <row r="27" spans="1:4" ht="45" customHeight="1">
      <c r="A27" s="380"/>
      <c r="B27" s="394" t="s">
        <v>1083</v>
      </c>
      <c r="C27" s="381"/>
      <c r="D27" s="381"/>
    </row>
    <row r="28" spans="1:4" ht="69" customHeight="1">
      <c r="A28" s="380"/>
      <c r="B28" s="381" t="s">
        <v>1069</v>
      </c>
      <c r="C28" s="381"/>
      <c r="D28" s="381"/>
    </row>
    <row r="29" spans="1:4" ht="46.5" customHeight="1">
      <c r="A29" s="380"/>
      <c r="B29" s="381" t="s">
        <v>1084</v>
      </c>
      <c r="C29" s="381"/>
      <c r="D29" s="381"/>
    </row>
    <row r="30" spans="1:4" ht="54" customHeight="1">
      <c r="A30" s="380"/>
      <c r="B30" s="381" t="s">
        <v>1070</v>
      </c>
      <c r="C30" s="381"/>
      <c r="D30" s="381"/>
    </row>
    <row r="31" spans="1:4">
      <c r="A31" s="109"/>
      <c r="B31" s="109"/>
      <c r="C31" s="109"/>
      <c r="D31" s="109"/>
    </row>
  </sheetData>
  <mergeCells count="32">
    <mergeCell ref="A4:D5"/>
    <mergeCell ref="A1:A3"/>
    <mergeCell ref="B1:B2"/>
    <mergeCell ref="C1:D1"/>
    <mergeCell ref="C2:D2"/>
    <mergeCell ref="C3:D3"/>
    <mergeCell ref="A6:D6"/>
    <mergeCell ref="A7:D7"/>
    <mergeCell ref="A8:D8"/>
    <mergeCell ref="A9:D11"/>
    <mergeCell ref="A12:A17"/>
    <mergeCell ref="B12:D12"/>
    <mergeCell ref="B13:D13"/>
    <mergeCell ref="B14:D14"/>
    <mergeCell ref="B15:D15"/>
    <mergeCell ref="B16:D16"/>
    <mergeCell ref="B17:D17"/>
    <mergeCell ref="A18:A23"/>
    <mergeCell ref="B18:D18"/>
    <mergeCell ref="B19:D19"/>
    <mergeCell ref="B20:D20"/>
    <mergeCell ref="B21:D21"/>
    <mergeCell ref="B22:D22"/>
    <mergeCell ref="B23:D23"/>
    <mergeCell ref="A24:A30"/>
    <mergeCell ref="B24:D24"/>
    <mergeCell ref="B25:D25"/>
    <mergeCell ref="B26:D26"/>
    <mergeCell ref="B27:D27"/>
    <mergeCell ref="B28:D28"/>
    <mergeCell ref="B29:D29"/>
    <mergeCell ref="B30:D30"/>
  </mergeCells>
  <pageMargins left="0.7" right="0.7" top="0.75" bottom="0.75" header="0.3" footer="0.3"/>
  <pageSetup orientation="portrait" r:id="rId1"/>
  <headerFooter>
    <oddHeader>&amp;C&amp;"Calibri"&amp;10&amp;KFFEF00Classification: Restricted to PCG&amp;1#</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1"/>
  <sheetViews>
    <sheetView showGridLines="0" topLeftCell="A12" zoomScaleNormal="100" workbookViewId="0">
      <selection activeCell="B17" sqref="B17:D17"/>
    </sheetView>
  </sheetViews>
  <sheetFormatPr baseColWidth="10" defaultRowHeight="15"/>
  <cols>
    <col min="1" max="1" width="35.5703125" customWidth="1"/>
    <col min="2" max="2" width="98.28515625" customWidth="1"/>
  </cols>
  <sheetData>
    <row r="1" spans="1:4" s="1" customFormat="1" ht="25.5" customHeight="1">
      <c r="A1" s="389"/>
      <c r="B1" s="392" t="s">
        <v>57</v>
      </c>
      <c r="C1" s="392" t="s">
        <v>865</v>
      </c>
      <c r="D1" s="392"/>
    </row>
    <row r="2" spans="1:4" s="1" customFormat="1" ht="25.5" customHeight="1">
      <c r="A2" s="390"/>
      <c r="B2" s="392"/>
      <c r="C2" s="392" t="s">
        <v>68</v>
      </c>
      <c r="D2" s="392"/>
    </row>
    <row r="3" spans="1:4" s="1" customFormat="1" ht="25.5" customHeight="1">
      <c r="A3" s="391"/>
      <c r="B3" s="201" t="s">
        <v>56</v>
      </c>
      <c r="C3" s="392" t="s">
        <v>1050</v>
      </c>
      <c r="D3" s="392"/>
    </row>
    <row r="4" spans="1:4" s="1" customFormat="1" ht="13.5" customHeight="1">
      <c r="A4" s="542" t="s">
        <v>1074</v>
      </c>
      <c r="B4" s="542"/>
      <c r="C4" s="542"/>
      <c r="D4" s="542"/>
    </row>
    <row r="5" spans="1:4" ht="15.75" customHeight="1">
      <c r="A5" s="543"/>
      <c r="B5" s="543"/>
      <c r="C5" s="543"/>
      <c r="D5" s="543"/>
    </row>
    <row r="6" spans="1:4" ht="27.75" customHeight="1">
      <c r="A6" s="374" t="s">
        <v>1051</v>
      </c>
      <c r="B6" s="375"/>
      <c r="C6" s="375"/>
      <c r="D6" s="376"/>
    </row>
    <row r="7" spans="1:4" ht="28.5" customHeight="1">
      <c r="A7" s="374" t="s">
        <v>1052</v>
      </c>
      <c r="B7" s="375"/>
      <c r="C7" s="375"/>
      <c r="D7" s="376"/>
    </row>
    <row r="8" spans="1:4" ht="91.5" customHeight="1">
      <c r="A8" s="377" t="s">
        <v>1053</v>
      </c>
      <c r="B8" s="378"/>
      <c r="C8" s="378"/>
      <c r="D8" s="379"/>
    </row>
    <row r="9" spans="1:4" ht="363.75" customHeight="1">
      <c r="A9" s="377" t="s">
        <v>1054</v>
      </c>
      <c r="B9" s="378"/>
      <c r="C9" s="378"/>
      <c r="D9" s="379"/>
    </row>
    <row r="10" spans="1:4" ht="307.5" customHeight="1">
      <c r="A10" s="382"/>
      <c r="B10" s="383"/>
      <c r="C10" s="383"/>
      <c r="D10" s="384"/>
    </row>
    <row r="11" spans="1:4" ht="366.75" customHeight="1">
      <c r="A11" s="385"/>
      <c r="B11" s="386"/>
      <c r="C11" s="386"/>
      <c r="D11" s="387"/>
    </row>
    <row r="12" spans="1:4" ht="41.25" customHeight="1">
      <c r="A12" s="380" t="s">
        <v>89</v>
      </c>
      <c r="B12" s="381" t="s">
        <v>1136</v>
      </c>
      <c r="C12" s="381"/>
      <c r="D12" s="381"/>
    </row>
    <row r="13" spans="1:4" ht="33" customHeight="1">
      <c r="A13" s="380"/>
      <c r="B13" s="381" t="s">
        <v>1075</v>
      </c>
      <c r="C13" s="381"/>
      <c r="D13" s="381"/>
    </row>
    <row r="14" spans="1:4" ht="33" customHeight="1">
      <c r="A14" s="380"/>
      <c r="B14" s="381" t="s">
        <v>1228</v>
      </c>
      <c r="C14" s="381"/>
      <c r="D14" s="381"/>
    </row>
    <row r="15" spans="1:4" ht="33" customHeight="1">
      <c r="A15" s="380"/>
      <c r="B15" s="381" t="s">
        <v>1229</v>
      </c>
      <c r="C15" s="381"/>
      <c r="D15" s="381"/>
    </row>
    <row r="16" spans="1:4" ht="41.25" customHeight="1">
      <c r="A16" s="380"/>
      <c r="B16" s="381" t="s">
        <v>1078</v>
      </c>
      <c r="C16" s="381"/>
      <c r="D16" s="381"/>
    </row>
    <row r="17" spans="1:4" ht="48" customHeight="1">
      <c r="A17" s="380"/>
      <c r="B17" s="381" t="s">
        <v>1079</v>
      </c>
      <c r="C17" s="381"/>
      <c r="D17" s="381"/>
    </row>
    <row r="18" spans="1:4" ht="33" customHeight="1">
      <c r="A18" s="380" t="s">
        <v>90</v>
      </c>
      <c r="B18" s="381" t="s">
        <v>1077</v>
      </c>
      <c r="C18" s="381"/>
      <c r="D18" s="381"/>
    </row>
    <row r="19" spans="1:4" ht="45" customHeight="1">
      <c r="A19" s="380"/>
      <c r="B19" s="381" t="s">
        <v>1230</v>
      </c>
      <c r="C19" s="381"/>
      <c r="D19" s="381"/>
    </row>
    <row r="20" spans="1:4" ht="56.25" customHeight="1">
      <c r="A20" s="380"/>
      <c r="B20" s="381" t="s">
        <v>1091</v>
      </c>
      <c r="C20" s="381"/>
      <c r="D20" s="381"/>
    </row>
    <row r="21" spans="1:4" ht="60" customHeight="1">
      <c r="A21" s="380"/>
      <c r="B21" s="381" t="s">
        <v>1231</v>
      </c>
      <c r="C21" s="381"/>
      <c r="D21" s="381"/>
    </row>
    <row r="22" spans="1:4" ht="45.75" customHeight="1">
      <c r="A22" s="380"/>
      <c r="B22" s="381" t="s">
        <v>1232</v>
      </c>
      <c r="C22" s="381"/>
      <c r="D22" s="381"/>
    </row>
    <row r="23" spans="1:4" ht="73.5" customHeight="1">
      <c r="A23" s="380"/>
      <c r="B23" s="394" t="s">
        <v>1216</v>
      </c>
      <c r="C23" s="381"/>
      <c r="D23" s="381"/>
    </row>
    <row r="24" spans="1:4" ht="49.5" customHeight="1">
      <c r="A24" s="380" t="s">
        <v>91</v>
      </c>
      <c r="B24" s="381" t="s">
        <v>1082</v>
      </c>
      <c r="C24" s="381"/>
      <c r="D24" s="381"/>
    </row>
    <row r="25" spans="1:4" ht="55.5" customHeight="1">
      <c r="A25" s="380"/>
      <c r="B25" s="381" t="s">
        <v>1072</v>
      </c>
      <c r="C25" s="381"/>
      <c r="D25" s="381"/>
    </row>
    <row r="26" spans="1:4" ht="33" customHeight="1">
      <c r="A26" s="380"/>
      <c r="B26" s="381" t="s">
        <v>1233</v>
      </c>
      <c r="C26" s="381"/>
      <c r="D26" s="381"/>
    </row>
    <row r="27" spans="1:4" ht="33" customHeight="1">
      <c r="A27" s="380"/>
      <c r="B27" s="394" t="s">
        <v>1083</v>
      </c>
      <c r="C27" s="381"/>
      <c r="D27" s="381"/>
    </row>
    <row r="28" spans="1:4" ht="33" customHeight="1">
      <c r="A28" s="380"/>
      <c r="B28" s="381" t="s">
        <v>1069</v>
      </c>
      <c r="C28" s="381"/>
      <c r="D28" s="381"/>
    </row>
    <row r="29" spans="1:4" ht="33" customHeight="1">
      <c r="A29" s="380"/>
      <c r="B29" s="381" t="s">
        <v>1234</v>
      </c>
      <c r="C29" s="381"/>
      <c r="D29" s="381"/>
    </row>
    <row r="30" spans="1:4" ht="53.25" customHeight="1">
      <c r="A30" s="380"/>
      <c r="B30" s="381" t="s">
        <v>1070</v>
      </c>
      <c r="C30" s="381"/>
      <c r="D30" s="381"/>
    </row>
    <row r="31" spans="1:4">
      <c r="A31" s="183"/>
      <c r="B31" s="183"/>
      <c r="C31" s="183"/>
      <c r="D31" s="183"/>
    </row>
    <row r="32" spans="1:4">
      <c r="A32" s="183"/>
      <c r="B32" s="183"/>
      <c r="C32" s="183"/>
      <c r="D32" s="183"/>
    </row>
    <row r="33" spans="1:4">
      <c r="A33" s="183"/>
      <c r="B33" s="183"/>
      <c r="C33" s="183"/>
      <c r="D33" s="183"/>
    </row>
    <row r="34" spans="1:4">
      <c r="A34" s="183"/>
      <c r="B34" s="183"/>
      <c r="C34" s="183"/>
      <c r="D34" s="183"/>
    </row>
    <row r="35" spans="1:4">
      <c r="A35" s="183"/>
      <c r="B35" s="183"/>
      <c r="C35" s="183"/>
      <c r="D35" s="183"/>
    </row>
    <row r="36" spans="1:4">
      <c r="A36" s="183"/>
      <c r="B36" s="183"/>
      <c r="C36" s="183"/>
      <c r="D36" s="183"/>
    </row>
    <row r="37" spans="1:4">
      <c r="A37" s="183"/>
      <c r="B37" s="183"/>
      <c r="C37" s="183"/>
      <c r="D37" s="183"/>
    </row>
    <row r="38" spans="1:4">
      <c r="A38" s="183"/>
      <c r="B38" s="183"/>
      <c r="C38" s="183"/>
      <c r="D38" s="183"/>
    </row>
    <row r="39" spans="1:4">
      <c r="A39" s="183"/>
      <c r="B39" s="183"/>
      <c r="C39" s="183"/>
      <c r="D39" s="183"/>
    </row>
    <row r="40" spans="1:4">
      <c r="A40" s="183"/>
      <c r="B40" s="183"/>
      <c r="C40" s="183"/>
      <c r="D40" s="183"/>
    </row>
    <row r="41" spans="1:4">
      <c r="A41" s="183"/>
      <c r="B41" s="183"/>
      <c r="C41" s="183"/>
      <c r="D41" s="183"/>
    </row>
  </sheetData>
  <mergeCells count="32">
    <mergeCell ref="A24:A30"/>
    <mergeCell ref="B24:D24"/>
    <mergeCell ref="B25:D25"/>
    <mergeCell ref="B26:D26"/>
    <mergeCell ref="B27:D27"/>
    <mergeCell ref="B28:D28"/>
    <mergeCell ref="B29:D29"/>
    <mergeCell ref="B30:D30"/>
    <mergeCell ref="A18:A23"/>
    <mergeCell ref="B18:D18"/>
    <mergeCell ref="B19:D19"/>
    <mergeCell ref="B20:D20"/>
    <mergeCell ref="B21:D21"/>
    <mergeCell ref="B22:D22"/>
    <mergeCell ref="B23:D23"/>
    <mergeCell ref="A6:D6"/>
    <mergeCell ref="A7:D7"/>
    <mergeCell ref="A8:D8"/>
    <mergeCell ref="A9:D11"/>
    <mergeCell ref="A12:A17"/>
    <mergeCell ref="B12:D12"/>
    <mergeCell ref="B13:D13"/>
    <mergeCell ref="B14:D14"/>
    <mergeCell ref="B15:D15"/>
    <mergeCell ref="B16:D16"/>
    <mergeCell ref="B17:D17"/>
    <mergeCell ref="A4:D5"/>
    <mergeCell ref="A1:A3"/>
    <mergeCell ref="B1:B2"/>
    <mergeCell ref="C1:D1"/>
    <mergeCell ref="C2:D2"/>
    <mergeCell ref="C3:D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69864-057D-4A58-AD98-55023CE0C100}">
  <dimension ref="A1:D30"/>
  <sheetViews>
    <sheetView showGridLines="0" topLeftCell="A14" zoomScale="98" zoomScaleNormal="98" workbookViewId="0">
      <selection activeCell="B19" sqref="B19:D19"/>
    </sheetView>
  </sheetViews>
  <sheetFormatPr baseColWidth="10" defaultRowHeight="15"/>
  <cols>
    <col min="1" max="1" width="35.5703125" customWidth="1"/>
    <col min="2" max="2" width="112.140625" customWidth="1"/>
    <col min="3" max="3" width="17.42578125" customWidth="1"/>
    <col min="4" max="4" width="11.85546875" customWidth="1"/>
  </cols>
  <sheetData>
    <row r="1" spans="1:4" s="239" customFormat="1" ht="25.5" customHeight="1">
      <c r="A1" s="560"/>
      <c r="B1" s="388" t="s">
        <v>57</v>
      </c>
      <c r="C1" s="388" t="s">
        <v>865</v>
      </c>
      <c r="D1" s="388"/>
    </row>
    <row r="2" spans="1:4" s="239" customFormat="1" ht="25.5" customHeight="1">
      <c r="A2" s="561"/>
      <c r="B2" s="388"/>
      <c r="C2" s="388" t="s">
        <v>68</v>
      </c>
      <c r="D2" s="388"/>
    </row>
    <row r="3" spans="1:4" s="239" customFormat="1" ht="25.5" customHeight="1">
      <c r="A3" s="562"/>
      <c r="B3" s="231" t="s">
        <v>56</v>
      </c>
      <c r="C3" s="388" t="s">
        <v>1050</v>
      </c>
      <c r="D3" s="388"/>
    </row>
    <row r="4" spans="1:4" s="239" customFormat="1" ht="13.5" customHeight="1">
      <c r="A4" s="542" t="s">
        <v>1085</v>
      </c>
      <c r="B4" s="542"/>
      <c r="C4" s="542"/>
      <c r="D4" s="542"/>
    </row>
    <row r="5" spans="1:4" ht="15.75" customHeight="1">
      <c r="A5" s="543"/>
      <c r="B5" s="543"/>
      <c r="C5" s="543"/>
      <c r="D5" s="543"/>
    </row>
    <row r="6" spans="1:4" ht="27.75" customHeight="1">
      <c r="A6" s="374" t="s">
        <v>1051</v>
      </c>
      <c r="B6" s="375"/>
      <c r="C6" s="375"/>
      <c r="D6" s="376"/>
    </row>
    <row r="7" spans="1:4" ht="28.5" customHeight="1">
      <c r="A7" s="374" t="s">
        <v>1052</v>
      </c>
      <c r="B7" s="375"/>
      <c r="C7" s="375"/>
      <c r="D7" s="376"/>
    </row>
    <row r="8" spans="1:4" ht="91.5" customHeight="1">
      <c r="A8" s="377" t="s">
        <v>1053</v>
      </c>
      <c r="B8" s="378"/>
      <c r="C8" s="378"/>
      <c r="D8" s="379"/>
    </row>
    <row r="9" spans="1:4" ht="363.75" customHeight="1">
      <c r="A9" s="377" t="s">
        <v>1054</v>
      </c>
      <c r="B9" s="378"/>
      <c r="C9" s="378"/>
      <c r="D9" s="379"/>
    </row>
    <row r="10" spans="1:4" ht="307.5" customHeight="1">
      <c r="A10" s="382"/>
      <c r="B10" s="559"/>
      <c r="C10" s="559"/>
      <c r="D10" s="384"/>
    </row>
    <row r="11" spans="1:4" ht="366.75" customHeight="1">
      <c r="A11" s="385"/>
      <c r="B11" s="386"/>
      <c r="C11" s="386"/>
      <c r="D11" s="387"/>
    </row>
    <row r="12" spans="1:4" ht="66" customHeight="1">
      <c r="A12" s="380" t="s">
        <v>89</v>
      </c>
      <c r="B12" s="381" t="s">
        <v>1138</v>
      </c>
      <c r="C12" s="381"/>
      <c r="D12" s="381"/>
    </row>
    <row r="13" spans="1:4" ht="30" customHeight="1">
      <c r="A13" s="380"/>
      <c r="B13" s="381" t="s">
        <v>1086</v>
      </c>
      <c r="C13" s="381"/>
      <c r="D13" s="381"/>
    </row>
    <row r="14" spans="1:4" ht="24.75" customHeight="1">
      <c r="A14" s="380"/>
      <c r="B14" s="381" t="s">
        <v>1076</v>
      </c>
      <c r="C14" s="381"/>
      <c r="D14" s="381"/>
    </row>
    <row r="15" spans="1:4" ht="32.25" customHeight="1">
      <c r="A15" s="380"/>
      <c r="B15" s="381" t="s">
        <v>1087</v>
      </c>
      <c r="C15" s="381"/>
      <c r="D15" s="381"/>
    </row>
    <row r="16" spans="1:4" ht="43.5" customHeight="1">
      <c r="A16" s="380"/>
      <c r="B16" s="381" t="s">
        <v>1078</v>
      </c>
      <c r="C16" s="381"/>
      <c r="D16" s="381"/>
    </row>
    <row r="17" spans="1:4" ht="49.5" customHeight="1">
      <c r="A17" s="380"/>
      <c r="B17" s="394" t="s">
        <v>1088</v>
      </c>
      <c r="C17" s="381"/>
      <c r="D17" s="381"/>
    </row>
    <row r="18" spans="1:4" ht="26.25" customHeight="1">
      <c r="A18" s="380" t="s">
        <v>90</v>
      </c>
      <c r="B18" s="381" t="s">
        <v>1089</v>
      </c>
      <c r="C18" s="381"/>
      <c r="D18" s="381"/>
    </row>
    <row r="19" spans="1:4" ht="84" customHeight="1">
      <c r="A19" s="380"/>
      <c r="B19" s="381" t="s">
        <v>1545</v>
      </c>
      <c r="C19" s="381"/>
      <c r="D19" s="381"/>
    </row>
    <row r="20" spans="1:4" ht="37.5" customHeight="1">
      <c r="A20" s="380"/>
      <c r="B20" s="394" t="s">
        <v>1092</v>
      </c>
      <c r="C20" s="381"/>
      <c r="D20" s="381"/>
    </row>
    <row r="21" spans="1:4" ht="69.75" customHeight="1">
      <c r="A21" s="380"/>
      <c r="B21" s="394" t="s">
        <v>1093</v>
      </c>
      <c r="C21" s="381"/>
      <c r="D21" s="381"/>
    </row>
    <row r="22" spans="1:4" ht="51.75" customHeight="1">
      <c r="A22" s="380"/>
      <c r="B22" s="381" t="s">
        <v>1080</v>
      </c>
      <c r="C22" s="381"/>
      <c r="D22" s="381"/>
    </row>
    <row r="23" spans="1:4" ht="49.5" customHeight="1">
      <c r="A23" s="380"/>
      <c r="B23" s="394" t="s">
        <v>1094</v>
      </c>
      <c r="C23" s="381"/>
      <c r="D23" s="381"/>
    </row>
    <row r="24" spans="1:4" ht="72.75" customHeight="1">
      <c r="A24" s="380" t="s">
        <v>91</v>
      </c>
      <c r="B24" s="381" t="s">
        <v>1082</v>
      </c>
      <c r="C24" s="381"/>
      <c r="D24" s="381"/>
    </row>
    <row r="25" spans="1:4" ht="59.25" customHeight="1">
      <c r="A25" s="380"/>
      <c r="B25" s="381" t="s">
        <v>1072</v>
      </c>
      <c r="C25" s="381"/>
      <c r="D25" s="381"/>
    </row>
    <row r="26" spans="1:4" ht="62.25" customHeight="1">
      <c r="A26" s="380"/>
      <c r="B26" s="381" t="s">
        <v>1090</v>
      </c>
      <c r="C26" s="381"/>
      <c r="D26" s="381"/>
    </row>
    <row r="27" spans="1:4" ht="51.75" customHeight="1">
      <c r="A27" s="380"/>
      <c r="B27" s="394" t="s">
        <v>1083</v>
      </c>
      <c r="C27" s="381"/>
      <c r="D27" s="381"/>
    </row>
    <row r="28" spans="1:4" ht="49.5" customHeight="1">
      <c r="A28" s="380"/>
      <c r="B28" s="381" t="s">
        <v>1069</v>
      </c>
      <c r="C28" s="381"/>
      <c r="D28" s="381"/>
    </row>
    <row r="29" spans="1:4" ht="53.25" customHeight="1">
      <c r="A29" s="380"/>
      <c r="B29" s="381" t="s">
        <v>1084</v>
      </c>
      <c r="C29" s="381"/>
      <c r="D29" s="381"/>
    </row>
    <row r="30" spans="1:4" ht="52.5" customHeight="1">
      <c r="A30" s="380"/>
      <c r="B30" s="381" t="s">
        <v>1070</v>
      </c>
      <c r="C30" s="381"/>
      <c r="D30" s="381"/>
    </row>
  </sheetData>
  <mergeCells count="32">
    <mergeCell ref="A4:D5"/>
    <mergeCell ref="A1:A3"/>
    <mergeCell ref="B1:B2"/>
    <mergeCell ref="C1:D1"/>
    <mergeCell ref="C2:D2"/>
    <mergeCell ref="C3:D3"/>
    <mergeCell ref="A6:D6"/>
    <mergeCell ref="A7:D7"/>
    <mergeCell ref="A8:D8"/>
    <mergeCell ref="A9:D11"/>
    <mergeCell ref="A12:A17"/>
    <mergeCell ref="B12:D12"/>
    <mergeCell ref="B13:D13"/>
    <mergeCell ref="B14:D14"/>
    <mergeCell ref="B15:D15"/>
    <mergeCell ref="B16:D16"/>
    <mergeCell ref="B17:D17"/>
    <mergeCell ref="A18:A23"/>
    <mergeCell ref="B18:D18"/>
    <mergeCell ref="B19:D19"/>
    <mergeCell ref="B20:D20"/>
    <mergeCell ref="B21:D21"/>
    <mergeCell ref="B22:D22"/>
    <mergeCell ref="B23:D23"/>
    <mergeCell ref="A24:A30"/>
    <mergeCell ref="B24:D24"/>
    <mergeCell ref="B25:D25"/>
    <mergeCell ref="B26:D26"/>
    <mergeCell ref="B27:D27"/>
    <mergeCell ref="B28:D28"/>
    <mergeCell ref="B29:D29"/>
    <mergeCell ref="B30:D30"/>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1"/>
  <sheetViews>
    <sheetView showGridLines="0" topLeftCell="A15" zoomScaleNormal="100" workbookViewId="0">
      <selection activeCell="B19" sqref="B19:D19"/>
    </sheetView>
  </sheetViews>
  <sheetFormatPr baseColWidth="10" defaultRowHeight="15"/>
  <cols>
    <col min="1" max="1" width="30.28515625" customWidth="1"/>
    <col min="2" max="2" width="98.28515625" customWidth="1"/>
  </cols>
  <sheetData>
    <row r="1" spans="1:4" s="1" customFormat="1" ht="25.5" customHeight="1">
      <c r="A1" s="389"/>
      <c r="B1" s="392" t="s">
        <v>57</v>
      </c>
      <c r="C1" s="392" t="s">
        <v>865</v>
      </c>
      <c r="D1" s="392"/>
    </row>
    <row r="2" spans="1:4" s="1" customFormat="1" ht="25.5" customHeight="1">
      <c r="A2" s="390"/>
      <c r="B2" s="392"/>
      <c r="C2" s="392" t="s">
        <v>68</v>
      </c>
      <c r="D2" s="392"/>
    </row>
    <row r="3" spans="1:4" s="1" customFormat="1" ht="25.5" customHeight="1">
      <c r="A3" s="391"/>
      <c r="B3" s="201" t="s">
        <v>56</v>
      </c>
      <c r="C3" s="392" t="s">
        <v>1050</v>
      </c>
      <c r="D3" s="392"/>
    </row>
    <row r="4" spans="1:4" s="1" customFormat="1" ht="13.5" customHeight="1">
      <c r="A4" s="388" t="s">
        <v>1134</v>
      </c>
      <c r="B4" s="388"/>
      <c r="C4" s="388"/>
      <c r="D4" s="388"/>
    </row>
    <row r="5" spans="1:4" ht="15.75" customHeight="1">
      <c r="A5" s="388"/>
      <c r="B5" s="388"/>
      <c r="C5" s="388"/>
      <c r="D5" s="388"/>
    </row>
    <row r="6" spans="1:4" ht="27.75" customHeight="1">
      <c r="A6" s="374" t="s">
        <v>1051</v>
      </c>
      <c r="B6" s="375"/>
      <c r="C6" s="375"/>
      <c r="D6" s="376"/>
    </row>
    <row r="7" spans="1:4" ht="28.5" customHeight="1">
      <c r="A7" s="374" t="s">
        <v>1052</v>
      </c>
      <c r="B7" s="375"/>
      <c r="C7" s="375"/>
      <c r="D7" s="376"/>
    </row>
    <row r="8" spans="1:4" ht="91.5" customHeight="1">
      <c r="A8" s="377" t="s">
        <v>1053</v>
      </c>
      <c r="B8" s="378"/>
      <c r="C8" s="378"/>
      <c r="D8" s="379"/>
    </row>
    <row r="9" spans="1:4" ht="363.75" customHeight="1">
      <c r="A9" s="377" t="s">
        <v>1054</v>
      </c>
      <c r="B9" s="378"/>
      <c r="C9" s="378"/>
      <c r="D9" s="379"/>
    </row>
    <row r="10" spans="1:4" ht="307.5" customHeight="1">
      <c r="A10" s="382"/>
      <c r="B10" s="383"/>
      <c r="C10" s="383"/>
      <c r="D10" s="384"/>
    </row>
    <row r="11" spans="1:4" ht="366.75" customHeight="1">
      <c r="A11" s="385"/>
      <c r="B11" s="386"/>
      <c r="C11" s="386"/>
      <c r="D11" s="387"/>
    </row>
    <row r="12" spans="1:4" ht="51.75" customHeight="1">
      <c r="A12" s="380" t="s">
        <v>89</v>
      </c>
      <c r="B12" s="381" t="s">
        <v>1136</v>
      </c>
      <c r="C12" s="381"/>
      <c r="D12" s="381"/>
    </row>
    <row r="13" spans="1:4" ht="33.75" customHeight="1">
      <c r="A13" s="380"/>
      <c r="B13" s="381" t="s">
        <v>1130</v>
      </c>
      <c r="C13" s="381"/>
      <c r="D13" s="381"/>
    </row>
    <row r="14" spans="1:4" ht="35.25" customHeight="1">
      <c r="A14" s="380"/>
      <c r="B14" s="381" t="s">
        <v>1076</v>
      </c>
      <c r="C14" s="381"/>
      <c r="D14" s="381"/>
    </row>
    <row r="15" spans="1:4" ht="74.25" customHeight="1">
      <c r="A15" s="380"/>
      <c r="B15" s="381" t="s">
        <v>1302</v>
      </c>
      <c r="C15" s="381"/>
      <c r="D15" s="381"/>
    </row>
    <row r="16" spans="1:4" ht="50.25" customHeight="1">
      <c r="A16" s="380"/>
      <c r="B16" s="381" t="s">
        <v>1304</v>
      </c>
      <c r="C16" s="381"/>
      <c r="D16" s="381"/>
    </row>
    <row r="17" spans="1:4" ht="66.75" customHeight="1">
      <c r="A17" s="380"/>
      <c r="B17" s="381" t="s">
        <v>1129</v>
      </c>
      <c r="C17" s="381"/>
      <c r="D17" s="381"/>
    </row>
    <row r="18" spans="1:4" ht="34.5" customHeight="1">
      <c r="A18" s="380" t="s">
        <v>90</v>
      </c>
      <c r="B18" s="381" t="s">
        <v>1306</v>
      </c>
      <c r="C18" s="381"/>
      <c r="D18" s="381"/>
    </row>
    <row r="19" spans="1:4" ht="73.5" customHeight="1">
      <c r="A19" s="380"/>
      <c r="B19" s="381" t="s">
        <v>1305</v>
      </c>
      <c r="C19" s="381"/>
      <c r="D19" s="381"/>
    </row>
    <row r="20" spans="1:4" ht="51" customHeight="1">
      <c r="A20" s="380"/>
      <c r="B20" s="394" t="s">
        <v>1131</v>
      </c>
      <c r="C20" s="381"/>
      <c r="D20" s="381"/>
    </row>
    <row r="21" spans="1:4" ht="53.25" customHeight="1">
      <c r="A21" s="380"/>
      <c r="B21" s="394" t="s">
        <v>1307</v>
      </c>
      <c r="C21" s="381"/>
      <c r="D21" s="381"/>
    </row>
    <row r="22" spans="1:4" ht="65.25" customHeight="1">
      <c r="A22" s="380"/>
      <c r="B22" s="381" t="s">
        <v>1308</v>
      </c>
      <c r="C22" s="381"/>
      <c r="D22" s="381"/>
    </row>
    <row r="23" spans="1:4" ht="63" customHeight="1">
      <c r="A23" s="380"/>
      <c r="B23" s="394" t="s">
        <v>1288</v>
      </c>
      <c r="C23" s="381"/>
      <c r="D23" s="381"/>
    </row>
    <row r="24" spans="1:4" ht="45.75" customHeight="1">
      <c r="A24" s="380" t="s">
        <v>91</v>
      </c>
      <c r="B24" s="381" t="s">
        <v>1082</v>
      </c>
      <c r="C24" s="381"/>
      <c r="D24" s="381"/>
    </row>
    <row r="25" spans="1:4" ht="47.25" customHeight="1">
      <c r="A25" s="380"/>
      <c r="B25" s="381" t="s">
        <v>1072</v>
      </c>
      <c r="C25" s="381"/>
      <c r="D25" s="381"/>
    </row>
    <row r="26" spans="1:4" ht="54.75" customHeight="1">
      <c r="A26" s="380"/>
      <c r="B26" s="381" t="s">
        <v>1289</v>
      </c>
      <c r="C26" s="381"/>
      <c r="D26" s="381"/>
    </row>
    <row r="27" spans="1:4" ht="47.25" customHeight="1">
      <c r="A27" s="380"/>
      <c r="B27" s="394" t="s">
        <v>1083</v>
      </c>
      <c r="C27" s="381"/>
      <c r="D27" s="381"/>
    </row>
    <row r="28" spans="1:4" ht="44.25" customHeight="1">
      <c r="A28" s="380"/>
      <c r="B28" s="381" t="s">
        <v>1069</v>
      </c>
      <c r="C28" s="381"/>
      <c r="D28" s="381"/>
    </row>
    <row r="29" spans="1:4" ht="38.25" customHeight="1">
      <c r="A29" s="380"/>
      <c r="B29" s="381" t="s">
        <v>1084</v>
      </c>
      <c r="C29" s="381"/>
      <c r="D29" s="381"/>
    </row>
    <row r="30" spans="1:4" ht="52.5" customHeight="1">
      <c r="A30" s="380"/>
      <c r="B30" s="381" t="s">
        <v>1070</v>
      </c>
      <c r="C30" s="381"/>
      <c r="D30" s="381"/>
    </row>
    <row r="31" spans="1:4">
      <c r="A31" s="50"/>
      <c r="B31" s="50"/>
      <c r="C31" s="50"/>
      <c r="D31" s="50"/>
    </row>
  </sheetData>
  <mergeCells count="32">
    <mergeCell ref="A6:D6"/>
    <mergeCell ref="A7:D7"/>
    <mergeCell ref="A8:D8"/>
    <mergeCell ref="A9:D11"/>
    <mergeCell ref="A24:A30"/>
    <mergeCell ref="B24:D24"/>
    <mergeCell ref="B25:D25"/>
    <mergeCell ref="B26:D26"/>
    <mergeCell ref="B27:D27"/>
    <mergeCell ref="B28:D28"/>
    <mergeCell ref="B29:D29"/>
    <mergeCell ref="B30:D30"/>
    <mergeCell ref="B17:D17"/>
    <mergeCell ref="A18:A23"/>
    <mergeCell ref="B18:D18"/>
    <mergeCell ref="B19:D19"/>
    <mergeCell ref="B20:D20"/>
    <mergeCell ref="B21:D21"/>
    <mergeCell ref="B22:D22"/>
    <mergeCell ref="B23:D23"/>
    <mergeCell ref="A12:A17"/>
    <mergeCell ref="B12:D12"/>
    <mergeCell ref="B13:D13"/>
    <mergeCell ref="B14:D14"/>
    <mergeCell ref="B15:D15"/>
    <mergeCell ref="B16:D16"/>
    <mergeCell ref="A4:D5"/>
    <mergeCell ref="A1:A3"/>
    <mergeCell ref="B1:B2"/>
    <mergeCell ref="C1:D1"/>
    <mergeCell ref="C2:D2"/>
    <mergeCell ref="C3:D3"/>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3"/>
  <sheetViews>
    <sheetView showGridLines="0" topLeftCell="A18" workbookViewId="0">
      <selection activeCell="B26" sqref="B26:D26"/>
    </sheetView>
  </sheetViews>
  <sheetFormatPr baseColWidth="10" defaultRowHeight="15"/>
  <cols>
    <col min="1" max="1" width="38.7109375" customWidth="1"/>
    <col min="2" max="2" width="98.28515625" customWidth="1"/>
  </cols>
  <sheetData>
    <row r="1" spans="1:4" s="1" customFormat="1" ht="25.5" customHeight="1">
      <c r="A1" s="389"/>
      <c r="B1" s="392" t="s">
        <v>57</v>
      </c>
      <c r="C1" s="392" t="s">
        <v>865</v>
      </c>
      <c r="D1" s="392"/>
    </row>
    <row r="2" spans="1:4" s="1" customFormat="1" ht="25.5" customHeight="1">
      <c r="A2" s="390"/>
      <c r="B2" s="392"/>
      <c r="C2" s="392" t="s">
        <v>68</v>
      </c>
      <c r="D2" s="392"/>
    </row>
    <row r="3" spans="1:4" s="1" customFormat="1" ht="25.5" customHeight="1">
      <c r="A3" s="391"/>
      <c r="B3" s="201" t="s">
        <v>56</v>
      </c>
      <c r="C3" s="392" t="s">
        <v>1050</v>
      </c>
      <c r="D3" s="392"/>
    </row>
    <row r="4" spans="1:4" s="1" customFormat="1" ht="13.5" customHeight="1">
      <c r="A4" s="542" t="s">
        <v>1109</v>
      </c>
      <c r="B4" s="542"/>
      <c r="C4" s="542"/>
      <c r="D4" s="542"/>
    </row>
    <row r="5" spans="1:4" ht="15.75" customHeight="1">
      <c r="A5" s="543"/>
      <c r="B5" s="543"/>
      <c r="C5" s="543"/>
      <c r="D5" s="543"/>
    </row>
    <row r="6" spans="1:4" ht="27.75" customHeight="1">
      <c r="A6" s="374" t="s">
        <v>1051</v>
      </c>
      <c r="B6" s="375"/>
      <c r="C6" s="375"/>
      <c r="D6" s="376"/>
    </row>
    <row r="7" spans="1:4" ht="28.5" customHeight="1">
      <c r="A7" s="374" t="s">
        <v>1052</v>
      </c>
      <c r="B7" s="375"/>
      <c r="C7" s="375"/>
      <c r="D7" s="376"/>
    </row>
    <row r="8" spans="1:4" ht="91.5" customHeight="1">
      <c r="A8" s="377" t="s">
        <v>1053</v>
      </c>
      <c r="B8" s="378"/>
      <c r="C8" s="378"/>
      <c r="D8" s="379"/>
    </row>
    <row r="9" spans="1:4" ht="363.75" customHeight="1">
      <c r="A9" s="377" t="s">
        <v>1054</v>
      </c>
      <c r="B9" s="378"/>
      <c r="C9" s="378"/>
      <c r="D9" s="379"/>
    </row>
    <row r="10" spans="1:4" ht="307.5" customHeight="1">
      <c r="A10" s="382"/>
      <c r="B10" s="383"/>
      <c r="C10" s="383"/>
      <c r="D10" s="384"/>
    </row>
    <row r="11" spans="1:4" ht="366.75" customHeight="1">
      <c r="A11" s="385"/>
      <c r="B11" s="386"/>
      <c r="C11" s="386"/>
      <c r="D11" s="387"/>
    </row>
    <row r="12" spans="1:4" ht="39.75" customHeight="1">
      <c r="A12" s="380" t="s">
        <v>89</v>
      </c>
      <c r="B12" s="381" t="s">
        <v>1138</v>
      </c>
      <c r="C12" s="381"/>
      <c r="D12" s="381"/>
    </row>
    <row r="13" spans="1:4" ht="55.5" customHeight="1">
      <c r="A13" s="380"/>
      <c r="B13" s="381" t="s">
        <v>1107</v>
      </c>
      <c r="C13" s="381"/>
      <c r="D13" s="381"/>
    </row>
    <row r="14" spans="1:4" ht="29.25" customHeight="1">
      <c r="A14" s="380"/>
      <c r="B14" s="394" t="s">
        <v>1110</v>
      </c>
      <c r="C14" s="381"/>
      <c r="D14" s="381"/>
    </row>
    <row r="15" spans="1:4" ht="31.5" customHeight="1">
      <c r="A15" s="380"/>
      <c r="B15" s="431" t="s">
        <v>1096</v>
      </c>
      <c r="C15" s="431"/>
      <c r="D15" s="431"/>
    </row>
    <row r="16" spans="1:4" ht="59.25" customHeight="1">
      <c r="A16" s="380"/>
      <c r="B16" s="381" t="s">
        <v>1124</v>
      </c>
      <c r="C16" s="381"/>
      <c r="D16" s="381"/>
    </row>
    <row r="17" spans="1:4" ht="40.5" customHeight="1">
      <c r="A17" s="380"/>
      <c r="B17" s="381" t="s">
        <v>1108</v>
      </c>
      <c r="C17" s="381"/>
      <c r="D17" s="381"/>
    </row>
    <row r="18" spans="1:4" ht="30.75" customHeight="1">
      <c r="A18" s="380" t="s">
        <v>90</v>
      </c>
      <c r="B18" s="381" t="s">
        <v>1111</v>
      </c>
      <c r="C18" s="381"/>
      <c r="D18" s="381"/>
    </row>
    <row r="19" spans="1:4" ht="65.25" customHeight="1">
      <c r="A19" s="380"/>
      <c r="B19" s="381" t="s">
        <v>1249</v>
      </c>
      <c r="C19" s="381"/>
      <c r="D19" s="381"/>
    </row>
    <row r="20" spans="1:4" ht="51" customHeight="1">
      <c r="A20" s="380"/>
      <c r="B20" s="394" t="s">
        <v>1092</v>
      </c>
      <c r="C20" s="381"/>
      <c r="D20" s="381"/>
    </row>
    <row r="21" spans="1:4" ht="33" customHeight="1">
      <c r="A21" s="380"/>
      <c r="B21" s="381" t="s">
        <v>1251</v>
      </c>
      <c r="C21" s="381"/>
      <c r="D21" s="381"/>
    </row>
    <row r="22" spans="1:4" ht="37.5" customHeight="1">
      <c r="A22" s="380"/>
      <c r="B22" s="381" t="s">
        <v>1103</v>
      </c>
      <c r="C22" s="381"/>
      <c r="D22" s="381"/>
    </row>
    <row r="23" spans="1:4" ht="32.25" customHeight="1">
      <c r="A23" s="380"/>
      <c r="B23" s="394" t="s">
        <v>1252</v>
      </c>
      <c r="C23" s="381"/>
      <c r="D23" s="381"/>
    </row>
    <row r="24" spans="1:4" ht="40.5" customHeight="1">
      <c r="A24" s="380" t="s">
        <v>91</v>
      </c>
      <c r="B24" s="381" t="s">
        <v>1082</v>
      </c>
      <c r="C24" s="381"/>
      <c r="D24" s="381"/>
    </row>
    <row r="25" spans="1:4" ht="66.75" customHeight="1">
      <c r="A25" s="380"/>
      <c r="B25" s="381" t="s">
        <v>1253</v>
      </c>
      <c r="C25" s="381"/>
      <c r="D25" s="381"/>
    </row>
    <row r="26" spans="1:4" ht="47.25" customHeight="1">
      <c r="A26" s="380"/>
      <c r="B26" s="394" t="s">
        <v>1112</v>
      </c>
      <c r="C26" s="381"/>
      <c r="D26" s="381"/>
    </row>
    <row r="27" spans="1:4" ht="45" customHeight="1">
      <c r="A27" s="380"/>
      <c r="B27" s="394" t="s">
        <v>1083</v>
      </c>
      <c r="C27" s="381"/>
      <c r="D27" s="381"/>
    </row>
    <row r="28" spans="1:4" ht="36.75" customHeight="1">
      <c r="A28" s="380"/>
      <c r="B28" s="381" t="s">
        <v>1069</v>
      </c>
      <c r="C28" s="381"/>
      <c r="D28" s="381"/>
    </row>
    <row r="29" spans="1:4" ht="39.75" customHeight="1">
      <c r="A29" s="380"/>
      <c r="B29" s="381" t="s">
        <v>1084</v>
      </c>
      <c r="C29" s="381"/>
      <c r="D29" s="381"/>
    </row>
    <row r="30" spans="1:4" ht="53.25" customHeight="1">
      <c r="A30" s="380"/>
      <c r="B30" s="381" t="s">
        <v>1070</v>
      </c>
      <c r="C30" s="381"/>
      <c r="D30" s="381"/>
    </row>
    <row r="31" spans="1:4">
      <c r="A31" s="183"/>
      <c r="B31" s="183"/>
      <c r="C31" s="183"/>
      <c r="D31" s="183"/>
    </row>
    <row r="32" spans="1:4">
      <c r="A32" s="183"/>
      <c r="B32" s="183"/>
      <c r="C32" s="183"/>
      <c r="D32" s="183"/>
    </row>
    <row r="33" spans="1:4">
      <c r="A33" s="183"/>
      <c r="B33" s="183"/>
      <c r="C33" s="183"/>
      <c r="D33" s="183"/>
    </row>
  </sheetData>
  <mergeCells count="32">
    <mergeCell ref="A6:D6"/>
    <mergeCell ref="A7:D7"/>
    <mergeCell ref="A8:D8"/>
    <mergeCell ref="A9:D11"/>
    <mergeCell ref="A24:A30"/>
    <mergeCell ref="B24:D24"/>
    <mergeCell ref="B25:D25"/>
    <mergeCell ref="B26:D26"/>
    <mergeCell ref="B27:D27"/>
    <mergeCell ref="B28:D28"/>
    <mergeCell ref="B29:D29"/>
    <mergeCell ref="B30:D30"/>
    <mergeCell ref="B17:D17"/>
    <mergeCell ref="A18:A23"/>
    <mergeCell ref="B18:D18"/>
    <mergeCell ref="B19:D19"/>
    <mergeCell ref="B20:D20"/>
    <mergeCell ref="B21:D21"/>
    <mergeCell ref="B22:D22"/>
    <mergeCell ref="B23:D23"/>
    <mergeCell ref="A12:A17"/>
    <mergeCell ref="B12:D12"/>
    <mergeCell ref="B13:D13"/>
    <mergeCell ref="B14:D14"/>
    <mergeCell ref="B15:D15"/>
    <mergeCell ref="B16:D16"/>
    <mergeCell ref="A4:D5"/>
    <mergeCell ref="A1:A3"/>
    <mergeCell ref="B1:B2"/>
    <mergeCell ref="C1:D1"/>
    <mergeCell ref="C2:D2"/>
    <mergeCell ref="C3:D3"/>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1"/>
  <sheetViews>
    <sheetView showGridLines="0" topLeftCell="A19" zoomScale="110" zoomScaleNormal="110" workbookViewId="0">
      <selection activeCell="A8" sqref="A8:D8"/>
    </sheetView>
  </sheetViews>
  <sheetFormatPr baseColWidth="10" defaultRowHeight="15"/>
  <cols>
    <col min="1" max="1" width="35.5703125" customWidth="1"/>
    <col min="2" max="2" width="98.28515625" customWidth="1"/>
  </cols>
  <sheetData>
    <row r="1" spans="1:4" s="1" customFormat="1" ht="25.5" customHeight="1">
      <c r="A1" s="389"/>
      <c r="B1" s="392" t="s">
        <v>57</v>
      </c>
      <c r="C1" s="392" t="s">
        <v>865</v>
      </c>
      <c r="D1" s="392"/>
    </row>
    <row r="2" spans="1:4" s="1" customFormat="1" ht="25.5" customHeight="1">
      <c r="A2" s="390"/>
      <c r="B2" s="392"/>
      <c r="C2" s="392" t="s">
        <v>68</v>
      </c>
      <c r="D2" s="392"/>
    </row>
    <row r="3" spans="1:4" s="1" customFormat="1" ht="25.5" customHeight="1">
      <c r="A3" s="391"/>
      <c r="B3" s="201" t="s">
        <v>56</v>
      </c>
      <c r="C3" s="392" t="s">
        <v>1050</v>
      </c>
      <c r="D3" s="392"/>
    </row>
    <row r="4" spans="1:4" s="1" customFormat="1" ht="13.5" customHeight="1">
      <c r="A4" s="542" t="s">
        <v>1102</v>
      </c>
      <c r="B4" s="542"/>
      <c r="C4" s="542"/>
      <c r="D4" s="542"/>
    </row>
    <row r="5" spans="1:4" ht="15.75" customHeight="1">
      <c r="A5" s="543"/>
      <c r="B5" s="543"/>
      <c r="C5" s="543"/>
      <c r="D5" s="543"/>
    </row>
    <row r="6" spans="1:4" ht="27.75" customHeight="1">
      <c r="A6" s="374" t="s">
        <v>1051</v>
      </c>
      <c r="B6" s="375"/>
      <c r="C6" s="375"/>
      <c r="D6" s="376"/>
    </row>
    <row r="7" spans="1:4" ht="28.5" customHeight="1">
      <c r="A7" s="374" t="s">
        <v>1052</v>
      </c>
      <c r="B7" s="375"/>
      <c r="C7" s="375"/>
      <c r="D7" s="376"/>
    </row>
    <row r="8" spans="1:4" ht="91.5" customHeight="1">
      <c r="A8" s="377" t="s">
        <v>1053</v>
      </c>
      <c r="B8" s="378"/>
      <c r="C8" s="378"/>
      <c r="D8" s="379"/>
    </row>
    <row r="9" spans="1:4" ht="363.75" customHeight="1">
      <c r="A9" s="377" t="s">
        <v>1054</v>
      </c>
      <c r="B9" s="378"/>
      <c r="C9" s="378"/>
      <c r="D9" s="379"/>
    </row>
    <row r="10" spans="1:4" ht="307.5" customHeight="1">
      <c r="A10" s="382"/>
      <c r="B10" s="383"/>
      <c r="C10" s="383"/>
      <c r="D10" s="384"/>
    </row>
    <row r="11" spans="1:4" ht="366.75" customHeight="1">
      <c r="A11" s="385"/>
      <c r="B11" s="386"/>
      <c r="C11" s="386"/>
      <c r="D11" s="387"/>
    </row>
    <row r="12" spans="1:4" ht="38.25" customHeight="1">
      <c r="A12" s="380" t="s">
        <v>89</v>
      </c>
      <c r="B12" s="381" t="s">
        <v>1138</v>
      </c>
      <c r="C12" s="381"/>
      <c r="D12" s="381"/>
    </row>
    <row r="13" spans="1:4" ht="39.75" customHeight="1">
      <c r="A13" s="380"/>
      <c r="B13" s="381" t="s">
        <v>1095</v>
      </c>
      <c r="C13" s="381"/>
      <c r="D13" s="381"/>
    </row>
    <row r="14" spans="1:4" ht="30.75" customHeight="1">
      <c r="A14" s="380"/>
      <c r="B14" s="394" t="s">
        <v>414</v>
      </c>
      <c r="C14" s="381"/>
      <c r="D14" s="381"/>
    </row>
    <row r="15" spans="1:4" ht="30" customHeight="1">
      <c r="A15" s="380"/>
      <c r="B15" s="431" t="s">
        <v>1096</v>
      </c>
      <c r="C15" s="431"/>
      <c r="D15" s="431"/>
    </row>
    <row r="16" spans="1:4" ht="45" customHeight="1">
      <c r="A16" s="380"/>
      <c r="B16" s="381" t="s">
        <v>1097</v>
      </c>
      <c r="C16" s="381"/>
      <c r="D16" s="381"/>
    </row>
    <row r="17" spans="1:4" ht="36.75" customHeight="1">
      <c r="A17" s="380"/>
      <c r="B17" s="381" t="s">
        <v>1098</v>
      </c>
      <c r="C17" s="381"/>
      <c r="D17" s="381"/>
    </row>
    <row r="18" spans="1:4" ht="52.5" customHeight="1">
      <c r="A18" s="380" t="s">
        <v>90</v>
      </c>
      <c r="B18" s="381" t="s">
        <v>1099</v>
      </c>
      <c r="C18" s="381"/>
      <c r="D18" s="381"/>
    </row>
    <row r="19" spans="1:4" ht="62.25" customHeight="1">
      <c r="A19" s="380"/>
      <c r="B19" s="381" t="s">
        <v>1235</v>
      </c>
      <c r="C19" s="381"/>
      <c r="D19" s="381"/>
    </row>
    <row r="20" spans="1:4" ht="57.75" customHeight="1">
      <c r="A20" s="380"/>
      <c r="B20" s="394" t="s">
        <v>1092</v>
      </c>
      <c r="C20" s="381"/>
      <c r="D20" s="381"/>
    </row>
    <row r="21" spans="1:4" ht="59.25" customHeight="1">
      <c r="A21" s="380"/>
      <c r="B21" s="381" t="s">
        <v>1100</v>
      </c>
      <c r="C21" s="381"/>
      <c r="D21" s="381"/>
    </row>
    <row r="22" spans="1:4" ht="51" customHeight="1">
      <c r="A22" s="380"/>
      <c r="B22" s="381" t="s">
        <v>1104</v>
      </c>
      <c r="C22" s="381"/>
      <c r="D22" s="381"/>
    </row>
    <row r="23" spans="1:4" ht="42" customHeight="1">
      <c r="A23" s="380"/>
      <c r="B23" s="394" t="s">
        <v>1105</v>
      </c>
      <c r="C23" s="381"/>
      <c r="D23" s="381"/>
    </row>
    <row r="24" spans="1:4" ht="42.75" customHeight="1">
      <c r="A24" s="380" t="s">
        <v>91</v>
      </c>
      <c r="B24" s="381" t="s">
        <v>1082</v>
      </c>
      <c r="C24" s="381"/>
      <c r="D24" s="381"/>
    </row>
    <row r="25" spans="1:4" ht="49.5" customHeight="1">
      <c r="A25" s="380"/>
      <c r="B25" s="381" t="s">
        <v>1072</v>
      </c>
      <c r="C25" s="381"/>
      <c r="D25" s="381"/>
    </row>
    <row r="26" spans="1:4" ht="48" customHeight="1">
      <c r="A26" s="380"/>
      <c r="B26" s="381" t="s">
        <v>1106</v>
      </c>
      <c r="C26" s="381"/>
      <c r="D26" s="381"/>
    </row>
    <row r="27" spans="1:4" ht="51" customHeight="1">
      <c r="A27" s="380"/>
      <c r="B27" s="394" t="s">
        <v>1083</v>
      </c>
      <c r="C27" s="381"/>
      <c r="D27" s="381"/>
    </row>
    <row r="28" spans="1:4" ht="50.25" customHeight="1">
      <c r="A28" s="380"/>
      <c r="B28" s="381" t="s">
        <v>1069</v>
      </c>
      <c r="C28" s="381"/>
      <c r="D28" s="381"/>
    </row>
    <row r="29" spans="1:4" ht="47.25" customHeight="1">
      <c r="A29" s="380"/>
      <c r="B29" s="381" t="s">
        <v>1101</v>
      </c>
      <c r="C29" s="381"/>
      <c r="D29" s="381"/>
    </row>
    <row r="30" spans="1:4" ht="57" customHeight="1">
      <c r="A30" s="380"/>
      <c r="B30" s="381" t="s">
        <v>1070</v>
      </c>
      <c r="C30" s="381"/>
      <c r="D30" s="381"/>
    </row>
    <row r="31" spans="1:4" ht="30">
      <c r="B31" s="75" t="s">
        <v>415</v>
      </c>
    </row>
  </sheetData>
  <mergeCells count="32">
    <mergeCell ref="A6:D6"/>
    <mergeCell ref="A7:D7"/>
    <mergeCell ref="A8:D8"/>
    <mergeCell ref="A9:D11"/>
    <mergeCell ref="A24:A30"/>
    <mergeCell ref="B24:D24"/>
    <mergeCell ref="B25:D25"/>
    <mergeCell ref="B26:D26"/>
    <mergeCell ref="B27:D27"/>
    <mergeCell ref="B28:D28"/>
    <mergeCell ref="B29:D29"/>
    <mergeCell ref="B30:D30"/>
    <mergeCell ref="B17:D17"/>
    <mergeCell ref="A18:A23"/>
    <mergeCell ref="B18:D18"/>
    <mergeCell ref="B19:D19"/>
    <mergeCell ref="B20:D20"/>
    <mergeCell ref="B21:D21"/>
    <mergeCell ref="B22:D22"/>
    <mergeCell ref="B23:D23"/>
    <mergeCell ref="A12:A17"/>
    <mergeCell ref="B12:D12"/>
    <mergeCell ref="B13:D13"/>
    <mergeCell ref="B14:D14"/>
    <mergeCell ref="B15:D15"/>
    <mergeCell ref="B16:D16"/>
    <mergeCell ref="A4:D5"/>
    <mergeCell ref="A1:A3"/>
    <mergeCell ref="B1:B2"/>
    <mergeCell ref="C1:D1"/>
    <mergeCell ref="C2:D2"/>
    <mergeCell ref="C3:D3"/>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9"/>
  <sheetViews>
    <sheetView topLeftCell="A15" zoomScale="110" zoomScaleNormal="110" workbookViewId="0">
      <selection activeCell="B19" sqref="B19:D19"/>
    </sheetView>
  </sheetViews>
  <sheetFormatPr baseColWidth="10" defaultRowHeight="15"/>
  <cols>
    <col min="1" max="1" width="35.5703125" customWidth="1"/>
    <col min="2" max="2" width="98.28515625" customWidth="1"/>
  </cols>
  <sheetData>
    <row r="1" spans="1:4" s="1" customFormat="1" ht="25.5" customHeight="1">
      <c r="A1" s="389"/>
      <c r="B1" s="392" t="s">
        <v>57</v>
      </c>
      <c r="C1" s="392" t="s">
        <v>865</v>
      </c>
      <c r="D1" s="392"/>
    </row>
    <row r="2" spans="1:4" s="1" customFormat="1" ht="25.5" customHeight="1">
      <c r="A2" s="390"/>
      <c r="B2" s="392"/>
      <c r="C2" s="392" t="s">
        <v>68</v>
      </c>
      <c r="D2" s="392"/>
    </row>
    <row r="3" spans="1:4" s="1" customFormat="1" ht="25.5" customHeight="1">
      <c r="A3" s="391"/>
      <c r="B3" s="201" t="s">
        <v>56</v>
      </c>
      <c r="C3" s="392" t="s">
        <v>1050</v>
      </c>
      <c r="D3" s="392"/>
    </row>
    <row r="4" spans="1:4" s="1" customFormat="1" ht="13.5" customHeight="1">
      <c r="A4" s="563" t="s">
        <v>1135</v>
      </c>
      <c r="B4" s="563"/>
      <c r="C4" s="563"/>
      <c r="D4" s="563"/>
    </row>
    <row r="5" spans="1:4" ht="15.75" customHeight="1">
      <c r="A5" s="564"/>
      <c r="B5" s="564"/>
      <c r="C5" s="564"/>
      <c r="D5" s="564"/>
    </row>
    <row r="6" spans="1:4" ht="35.25" customHeight="1">
      <c r="A6" s="374" t="s">
        <v>1051</v>
      </c>
      <c r="B6" s="375"/>
      <c r="C6" s="375"/>
      <c r="D6" s="376"/>
    </row>
    <row r="7" spans="1:4" ht="28.5" customHeight="1">
      <c r="A7" s="374" t="s">
        <v>1052</v>
      </c>
      <c r="B7" s="375"/>
      <c r="C7" s="375"/>
      <c r="D7" s="376"/>
    </row>
    <row r="8" spans="1:4" ht="91.5" customHeight="1">
      <c r="A8" s="377" t="s">
        <v>1053</v>
      </c>
      <c r="B8" s="378"/>
      <c r="C8" s="378"/>
      <c r="D8" s="379"/>
    </row>
    <row r="9" spans="1:4" ht="363.75" customHeight="1">
      <c r="A9" s="377" t="s">
        <v>1054</v>
      </c>
      <c r="B9" s="378"/>
      <c r="C9" s="378"/>
      <c r="D9" s="379"/>
    </row>
    <row r="10" spans="1:4" ht="307.5" customHeight="1">
      <c r="A10" s="382"/>
      <c r="B10" s="383"/>
      <c r="C10" s="383"/>
      <c r="D10" s="384"/>
    </row>
    <row r="11" spans="1:4" ht="366.75" customHeight="1">
      <c r="A11" s="385"/>
      <c r="B11" s="386"/>
      <c r="C11" s="386"/>
      <c r="D11" s="387"/>
    </row>
    <row r="12" spans="1:4" ht="72.75" customHeight="1">
      <c r="A12" s="380" t="s">
        <v>89</v>
      </c>
      <c r="B12" s="431" t="s">
        <v>1140</v>
      </c>
      <c r="C12" s="431"/>
      <c r="D12" s="431"/>
    </row>
    <row r="13" spans="1:4" ht="55.5" customHeight="1">
      <c r="A13" s="380"/>
      <c r="B13" s="431" t="s">
        <v>1141</v>
      </c>
      <c r="C13" s="431"/>
      <c r="D13" s="431"/>
    </row>
    <row r="14" spans="1:4" ht="78" customHeight="1">
      <c r="A14" s="380"/>
      <c r="B14" s="431" t="s">
        <v>1310</v>
      </c>
      <c r="C14" s="431"/>
      <c r="D14" s="431"/>
    </row>
    <row r="15" spans="1:4" ht="54.75" customHeight="1">
      <c r="A15" s="380"/>
      <c r="B15" s="431" t="s">
        <v>1311</v>
      </c>
      <c r="C15" s="431"/>
      <c r="D15" s="431"/>
    </row>
    <row r="16" spans="1:4" ht="44.25" customHeight="1">
      <c r="A16" s="380"/>
      <c r="B16" s="381" t="s">
        <v>1309</v>
      </c>
      <c r="C16" s="381"/>
      <c r="D16" s="381"/>
    </row>
    <row r="17" spans="1:4" ht="43.5" customHeight="1">
      <c r="A17" s="380"/>
      <c r="B17" s="381" t="s">
        <v>1312</v>
      </c>
      <c r="C17" s="381"/>
      <c r="D17" s="381"/>
    </row>
    <row r="18" spans="1:4" ht="50.25" customHeight="1">
      <c r="A18" s="380" t="s">
        <v>90</v>
      </c>
      <c r="B18" s="431" t="s">
        <v>1142</v>
      </c>
      <c r="C18" s="431"/>
      <c r="D18" s="431"/>
    </row>
    <row r="19" spans="1:4" ht="122.25" customHeight="1">
      <c r="A19" s="380"/>
      <c r="B19" s="431" t="s">
        <v>1404</v>
      </c>
      <c r="C19" s="431"/>
      <c r="D19" s="431"/>
    </row>
    <row r="20" spans="1:4" ht="56.25" customHeight="1">
      <c r="A20" s="380"/>
      <c r="B20" s="394" t="s">
        <v>1315</v>
      </c>
      <c r="C20" s="381"/>
      <c r="D20" s="381"/>
    </row>
    <row r="21" spans="1:4" ht="57" customHeight="1">
      <c r="A21" s="380"/>
      <c r="B21" s="549" t="s">
        <v>1313</v>
      </c>
      <c r="C21" s="431"/>
      <c r="D21" s="431"/>
    </row>
    <row r="22" spans="1:4" ht="98.25" customHeight="1">
      <c r="A22" s="380"/>
      <c r="B22" s="381" t="s">
        <v>1314</v>
      </c>
      <c r="C22" s="381"/>
      <c r="D22" s="381"/>
    </row>
    <row r="23" spans="1:4" ht="54.75" customHeight="1">
      <c r="A23" s="380"/>
      <c r="B23" s="549" t="s">
        <v>1403</v>
      </c>
      <c r="C23" s="431"/>
      <c r="D23" s="431"/>
    </row>
    <row r="24" spans="1:4" ht="58.5" customHeight="1">
      <c r="A24" s="380" t="s">
        <v>91</v>
      </c>
      <c r="B24" s="381" t="s">
        <v>1082</v>
      </c>
      <c r="C24" s="381"/>
      <c r="D24" s="381"/>
    </row>
    <row r="25" spans="1:4" ht="57.75" customHeight="1">
      <c r="A25" s="380"/>
      <c r="B25" s="381" t="s">
        <v>1072</v>
      </c>
      <c r="C25" s="381"/>
      <c r="D25" s="381"/>
    </row>
    <row r="26" spans="1:4" ht="57.75" customHeight="1">
      <c r="A26" s="380"/>
      <c r="B26" s="381" t="s">
        <v>1143</v>
      </c>
      <c r="C26" s="381"/>
      <c r="D26" s="381"/>
    </row>
    <row r="27" spans="1:4" ht="58.5" customHeight="1">
      <c r="A27" s="380"/>
      <c r="B27" s="394" t="s">
        <v>1083</v>
      </c>
      <c r="C27" s="381"/>
      <c r="D27" s="381"/>
    </row>
    <row r="28" spans="1:4" ht="57" customHeight="1">
      <c r="A28" s="380"/>
      <c r="B28" s="381" t="s">
        <v>1069</v>
      </c>
      <c r="C28" s="381"/>
      <c r="D28" s="381"/>
    </row>
    <row r="29" spans="1:4" ht="56.25" customHeight="1">
      <c r="A29" s="380"/>
      <c r="B29" s="381" t="s">
        <v>1316</v>
      </c>
      <c r="C29" s="381"/>
      <c r="D29" s="381"/>
    </row>
    <row r="30" spans="1:4" ht="56.25" customHeight="1">
      <c r="A30" s="380"/>
      <c r="B30" s="381" t="s">
        <v>1070</v>
      </c>
      <c r="C30" s="381"/>
      <c r="D30" s="381"/>
    </row>
    <row r="31" spans="1:4">
      <c r="A31" s="183"/>
      <c r="B31" s="183"/>
      <c r="C31" s="183"/>
      <c r="D31" s="183"/>
    </row>
    <row r="32" spans="1:4">
      <c r="A32" s="183"/>
      <c r="B32" s="183"/>
      <c r="C32" s="183"/>
      <c r="D32" s="183"/>
    </row>
    <row r="33" spans="1:4">
      <c r="A33" s="183"/>
      <c r="B33" s="183"/>
      <c r="C33" s="183"/>
      <c r="D33" s="183"/>
    </row>
    <row r="34" spans="1:4">
      <c r="A34" s="183"/>
      <c r="B34" s="183"/>
      <c r="C34" s="183"/>
      <c r="D34" s="183"/>
    </row>
    <row r="35" spans="1:4">
      <c r="A35" s="183"/>
      <c r="B35" s="183"/>
      <c r="C35" s="183"/>
      <c r="D35" s="183"/>
    </row>
    <row r="36" spans="1:4">
      <c r="A36" s="183"/>
      <c r="B36" s="183"/>
      <c r="C36" s="183"/>
      <c r="D36" s="183"/>
    </row>
    <row r="37" spans="1:4">
      <c r="A37" s="183"/>
      <c r="B37" s="183"/>
      <c r="C37" s="183"/>
      <c r="D37" s="183"/>
    </row>
    <row r="38" spans="1:4">
      <c r="A38" s="183"/>
      <c r="B38" s="183"/>
      <c r="C38" s="183"/>
      <c r="D38" s="183"/>
    </row>
    <row r="39" spans="1:4">
      <c r="A39" s="183"/>
      <c r="B39" s="183"/>
      <c r="C39" s="183"/>
      <c r="D39" s="183"/>
    </row>
    <row r="40" spans="1:4">
      <c r="A40" s="183"/>
      <c r="B40" s="183"/>
      <c r="C40" s="183"/>
      <c r="D40" s="183"/>
    </row>
    <row r="41" spans="1:4">
      <c r="A41" s="183"/>
      <c r="B41" s="183"/>
      <c r="C41" s="183"/>
      <c r="D41" s="183"/>
    </row>
    <row r="42" spans="1:4">
      <c r="A42" s="183"/>
      <c r="B42" s="183"/>
      <c r="C42" s="183"/>
      <c r="D42" s="183"/>
    </row>
    <row r="43" spans="1:4">
      <c r="A43" s="183"/>
      <c r="B43" s="183"/>
      <c r="C43" s="183"/>
      <c r="D43" s="183"/>
    </row>
    <row r="44" spans="1:4">
      <c r="A44" s="183"/>
      <c r="B44" s="183"/>
      <c r="C44" s="183"/>
      <c r="D44" s="183"/>
    </row>
    <row r="45" spans="1:4">
      <c r="A45" s="183"/>
      <c r="B45" s="183"/>
      <c r="C45" s="183"/>
      <c r="D45" s="183"/>
    </row>
    <row r="46" spans="1:4">
      <c r="A46" s="183"/>
      <c r="B46" s="183"/>
      <c r="C46" s="183"/>
      <c r="D46" s="183"/>
    </row>
    <row r="47" spans="1:4">
      <c r="A47" s="183"/>
      <c r="B47" s="183"/>
      <c r="C47" s="183"/>
      <c r="D47" s="183"/>
    </row>
    <row r="48" spans="1:4">
      <c r="A48" s="183"/>
      <c r="B48" s="183"/>
      <c r="C48" s="183"/>
      <c r="D48" s="183"/>
    </row>
    <row r="49" spans="1:4">
      <c r="A49" s="183"/>
      <c r="B49" s="183"/>
      <c r="C49" s="183"/>
      <c r="D49" s="183"/>
    </row>
  </sheetData>
  <mergeCells count="32">
    <mergeCell ref="A6:D6"/>
    <mergeCell ref="A7:D7"/>
    <mergeCell ref="A8:D8"/>
    <mergeCell ref="A9:D11"/>
    <mergeCell ref="A24:A30"/>
    <mergeCell ref="B24:D24"/>
    <mergeCell ref="B25:D25"/>
    <mergeCell ref="B26:D26"/>
    <mergeCell ref="B27:D27"/>
    <mergeCell ref="B28:D28"/>
    <mergeCell ref="B29:D29"/>
    <mergeCell ref="B30:D30"/>
    <mergeCell ref="B17:D17"/>
    <mergeCell ref="A18:A23"/>
    <mergeCell ref="B18:D18"/>
    <mergeCell ref="B19:D19"/>
    <mergeCell ref="B20:D20"/>
    <mergeCell ref="B21:D21"/>
    <mergeCell ref="B22:D22"/>
    <mergeCell ref="B23:D23"/>
    <mergeCell ref="A12:A17"/>
    <mergeCell ref="B12:D12"/>
    <mergeCell ref="B13:D13"/>
    <mergeCell ref="B14:D14"/>
    <mergeCell ref="B15:D15"/>
    <mergeCell ref="B16:D16"/>
    <mergeCell ref="A4:D5"/>
    <mergeCell ref="A1:A3"/>
    <mergeCell ref="B1:B2"/>
    <mergeCell ref="C1:D1"/>
    <mergeCell ref="C2:D2"/>
    <mergeCell ref="C3:D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32"/>
  <sheetViews>
    <sheetView showGridLines="0" topLeftCell="A16" zoomScaleNormal="100" workbookViewId="0">
      <selection activeCell="B19" sqref="B19:D19"/>
    </sheetView>
  </sheetViews>
  <sheetFormatPr baseColWidth="10" defaultRowHeight="15"/>
  <cols>
    <col min="1" max="1" width="27.42578125" customWidth="1"/>
    <col min="2" max="2" width="98.28515625" customWidth="1"/>
    <col min="4" max="4" width="18.28515625" customWidth="1"/>
    <col min="5" max="5" width="5.5703125" customWidth="1"/>
  </cols>
  <sheetData>
    <row r="1" spans="1:4" s="1" customFormat="1" ht="19.5" customHeight="1">
      <c r="A1" s="389"/>
      <c r="B1" s="392" t="s">
        <v>57</v>
      </c>
      <c r="C1" s="392" t="s">
        <v>865</v>
      </c>
      <c r="D1" s="392"/>
    </row>
    <row r="2" spans="1:4" s="1" customFormat="1" ht="20.25" customHeight="1">
      <c r="A2" s="390"/>
      <c r="B2" s="392"/>
      <c r="C2" s="392" t="s">
        <v>68</v>
      </c>
      <c r="D2" s="392"/>
    </row>
    <row r="3" spans="1:4" s="1" customFormat="1" ht="25.5" customHeight="1">
      <c r="A3" s="391"/>
      <c r="B3" s="201" t="s">
        <v>56</v>
      </c>
      <c r="C3" s="392" t="s">
        <v>1050</v>
      </c>
      <c r="D3" s="392"/>
    </row>
    <row r="4" spans="1:4" s="1" customFormat="1" ht="11.25">
      <c r="A4" s="388" t="s">
        <v>1158</v>
      </c>
      <c r="B4" s="388"/>
      <c r="C4" s="388"/>
      <c r="D4" s="388"/>
    </row>
    <row r="5" spans="1:4" ht="15.75" customHeight="1">
      <c r="A5" s="388"/>
      <c r="B5" s="388"/>
      <c r="C5" s="388"/>
      <c r="D5" s="388"/>
    </row>
    <row r="6" spans="1:4" ht="27.75" customHeight="1">
      <c r="A6" s="374" t="s">
        <v>1051</v>
      </c>
      <c r="B6" s="375"/>
      <c r="C6" s="375"/>
      <c r="D6" s="376"/>
    </row>
    <row r="7" spans="1:4" ht="28.5" customHeight="1">
      <c r="A7" s="374" t="s">
        <v>1052</v>
      </c>
      <c r="B7" s="375"/>
      <c r="C7" s="375"/>
      <c r="D7" s="376"/>
    </row>
    <row r="8" spans="1:4" ht="76.5" customHeight="1">
      <c r="A8" s="377" t="s">
        <v>1053</v>
      </c>
      <c r="B8" s="378"/>
      <c r="C8" s="378"/>
      <c r="D8" s="379"/>
    </row>
    <row r="9" spans="1:4" ht="363.75" customHeight="1">
      <c r="A9" s="377" t="s">
        <v>1066</v>
      </c>
      <c r="B9" s="378"/>
      <c r="C9" s="378"/>
      <c r="D9" s="379"/>
    </row>
    <row r="10" spans="1:4" ht="307.5" customHeight="1">
      <c r="A10" s="382"/>
      <c r="B10" s="383"/>
      <c r="C10" s="383"/>
      <c r="D10" s="384"/>
    </row>
    <row r="11" spans="1:4" ht="366.75" customHeight="1">
      <c r="A11" s="385"/>
      <c r="B11" s="386"/>
      <c r="C11" s="386"/>
      <c r="D11" s="387"/>
    </row>
    <row r="12" spans="1:4" ht="69" customHeight="1">
      <c r="A12" s="380" t="s">
        <v>89</v>
      </c>
      <c r="B12" s="381" t="s">
        <v>1161</v>
      </c>
      <c r="C12" s="381"/>
      <c r="D12" s="381"/>
    </row>
    <row r="13" spans="1:4" ht="47.25" customHeight="1">
      <c r="A13" s="380"/>
      <c r="B13" s="381" t="s">
        <v>1150</v>
      </c>
      <c r="C13" s="381"/>
      <c r="D13" s="381"/>
    </row>
    <row r="14" spans="1:4" ht="54.75" customHeight="1">
      <c r="A14" s="380"/>
      <c r="B14" s="381" t="s">
        <v>1162</v>
      </c>
      <c r="C14" s="381"/>
      <c r="D14" s="381"/>
    </row>
    <row r="15" spans="1:4" ht="96.75" customHeight="1">
      <c r="A15" s="380"/>
      <c r="B15" s="381" t="s">
        <v>1163</v>
      </c>
      <c r="C15" s="381"/>
      <c r="D15" s="381"/>
    </row>
    <row r="16" spans="1:4" ht="84" customHeight="1">
      <c r="A16" s="380"/>
      <c r="B16" s="381" t="s">
        <v>1067</v>
      </c>
      <c r="C16" s="381"/>
      <c r="D16" s="381"/>
    </row>
    <row r="17" spans="1:4" ht="62.25" customHeight="1">
      <c r="A17" s="380"/>
      <c r="B17" s="431" t="s">
        <v>1164</v>
      </c>
      <c r="C17" s="431"/>
      <c r="D17" s="431"/>
    </row>
    <row r="18" spans="1:4" ht="54.75" customHeight="1">
      <c r="A18" s="380" t="s">
        <v>90</v>
      </c>
      <c r="B18" s="381" t="s">
        <v>1165</v>
      </c>
      <c r="C18" s="381"/>
      <c r="D18" s="381"/>
    </row>
    <row r="19" spans="1:4" ht="86.25" customHeight="1">
      <c r="A19" s="380"/>
      <c r="B19" s="381" t="s">
        <v>1361</v>
      </c>
      <c r="C19" s="381"/>
      <c r="D19" s="381"/>
    </row>
    <row r="20" spans="1:4" ht="54.75" customHeight="1">
      <c r="A20" s="380"/>
      <c r="B20" s="394" t="s">
        <v>1166</v>
      </c>
      <c r="C20" s="381"/>
      <c r="D20" s="381"/>
    </row>
    <row r="21" spans="1:4" ht="80.25" customHeight="1">
      <c r="A21" s="380"/>
      <c r="B21" s="394" t="s">
        <v>1167</v>
      </c>
      <c r="C21" s="381"/>
      <c r="D21" s="381"/>
    </row>
    <row r="22" spans="1:4" ht="67.5" customHeight="1">
      <c r="A22" s="380"/>
      <c r="B22" s="394" t="s">
        <v>1168</v>
      </c>
      <c r="C22" s="381"/>
      <c r="D22" s="381"/>
    </row>
    <row r="23" spans="1:4" ht="54.75" customHeight="1">
      <c r="A23" s="380"/>
      <c r="B23" s="394" t="s">
        <v>1159</v>
      </c>
      <c r="C23" s="381"/>
      <c r="D23" s="381"/>
    </row>
    <row r="24" spans="1:4" ht="54.75" customHeight="1">
      <c r="A24" s="380" t="s">
        <v>91</v>
      </c>
      <c r="B24" s="381" t="s">
        <v>1082</v>
      </c>
      <c r="C24" s="381"/>
      <c r="D24" s="381"/>
    </row>
    <row r="25" spans="1:4" ht="45" customHeight="1">
      <c r="A25" s="380"/>
      <c r="B25" s="381" t="s">
        <v>1072</v>
      </c>
      <c r="C25" s="381"/>
      <c r="D25" s="381"/>
    </row>
    <row r="26" spans="1:4" ht="39.75" customHeight="1">
      <c r="A26" s="380"/>
      <c r="B26" s="394" t="s">
        <v>1160</v>
      </c>
      <c r="C26" s="381"/>
      <c r="D26" s="381"/>
    </row>
    <row r="27" spans="1:4" ht="39" customHeight="1">
      <c r="A27" s="380"/>
      <c r="B27" s="394" t="s">
        <v>1083</v>
      </c>
      <c r="C27" s="381"/>
      <c r="D27" s="381"/>
    </row>
    <row r="28" spans="1:4" ht="54.75" customHeight="1">
      <c r="A28" s="380"/>
      <c r="B28" s="381" t="s">
        <v>1069</v>
      </c>
      <c r="C28" s="381"/>
      <c r="D28" s="381"/>
    </row>
    <row r="29" spans="1:4" ht="37.5" customHeight="1">
      <c r="A29" s="380"/>
      <c r="B29" s="381" t="s">
        <v>1084</v>
      </c>
      <c r="C29" s="381"/>
      <c r="D29" s="381"/>
    </row>
    <row r="30" spans="1:4" ht="51.75" customHeight="1">
      <c r="A30" s="380"/>
      <c r="B30" s="381" t="s">
        <v>1070</v>
      </c>
      <c r="C30" s="381"/>
      <c r="D30" s="381"/>
    </row>
    <row r="31" spans="1:4" ht="54.75" customHeight="1"/>
    <row r="32" spans="1:4" ht="54.75" customHeight="1"/>
  </sheetData>
  <mergeCells count="32">
    <mergeCell ref="A6:D6"/>
    <mergeCell ref="A7:D7"/>
    <mergeCell ref="A8:D8"/>
    <mergeCell ref="A9:D11"/>
    <mergeCell ref="A24:A30"/>
    <mergeCell ref="B24:D24"/>
    <mergeCell ref="B25:D25"/>
    <mergeCell ref="B26:D26"/>
    <mergeCell ref="B27:D27"/>
    <mergeCell ref="B28:D28"/>
    <mergeCell ref="B29:D29"/>
    <mergeCell ref="B30:D30"/>
    <mergeCell ref="B17:D17"/>
    <mergeCell ref="A18:A23"/>
    <mergeCell ref="B18:D18"/>
    <mergeCell ref="B19:D19"/>
    <mergeCell ref="B20:D20"/>
    <mergeCell ref="B21:D21"/>
    <mergeCell ref="B22:D22"/>
    <mergeCell ref="B23:D23"/>
    <mergeCell ref="A12:A17"/>
    <mergeCell ref="B12:D12"/>
    <mergeCell ref="B13:D13"/>
    <mergeCell ref="B14:D14"/>
    <mergeCell ref="B15:D15"/>
    <mergeCell ref="B16:D16"/>
    <mergeCell ref="A4:D5"/>
    <mergeCell ref="A1:A3"/>
    <mergeCell ref="B1:B2"/>
    <mergeCell ref="C1:D1"/>
    <mergeCell ref="C2:D2"/>
    <mergeCell ref="C3:D3"/>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C83AF-49F3-44C3-9B0F-2F9AEF3E6AAE}">
  <dimension ref="A1:D31"/>
  <sheetViews>
    <sheetView showGridLines="0" topLeftCell="A19" zoomScaleNormal="100" workbookViewId="0">
      <selection activeCell="B20" sqref="B20:D20"/>
    </sheetView>
  </sheetViews>
  <sheetFormatPr baseColWidth="10" defaultRowHeight="15"/>
  <cols>
    <col min="1" max="1" width="46.140625" customWidth="1"/>
    <col min="2" max="2" width="98.28515625" customWidth="1"/>
  </cols>
  <sheetData>
    <row r="1" spans="1:4" s="1" customFormat="1" ht="25.5" customHeight="1">
      <c r="A1" s="389"/>
      <c r="B1" s="392" t="s">
        <v>57</v>
      </c>
      <c r="C1" s="393" t="s">
        <v>1049</v>
      </c>
      <c r="D1" s="393"/>
    </row>
    <row r="2" spans="1:4" s="1" customFormat="1" ht="25.5" customHeight="1">
      <c r="A2" s="390"/>
      <c r="B2" s="392"/>
      <c r="C2" s="393" t="s">
        <v>68</v>
      </c>
      <c r="D2" s="393"/>
    </row>
    <row r="3" spans="1:4" s="1" customFormat="1" ht="25.5" customHeight="1">
      <c r="A3" s="391"/>
      <c r="B3" s="203" t="s">
        <v>56</v>
      </c>
      <c r="C3" s="393" t="s">
        <v>1050</v>
      </c>
      <c r="D3" s="393"/>
    </row>
    <row r="4" spans="1:4" s="1" customFormat="1" ht="13.5" customHeight="1">
      <c r="A4" s="388" t="s">
        <v>1210</v>
      </c>
      <c r="B4" s="388"/>
      <c r="C4" s="388"/>
      <c r="D4" s="388"/>
    </row>
    <row r="5" spans="1:4" ht="15.75" customHeight="1">
      <c r="A5" s="388"/>
      <c r="B5" s="388"/>
      <c r="C5" s="388"/>
      <c r="D5" s="388"/>
    </row>
    <row r="6" spans="1:4" ht="27.75" customHeight="1">
      <c r="A6" s="374" t="s">
        <v>1051</v>
      </c>
      <c r="B6" s="375"/>
      <c r="C6" s="375"/>
      <c r="D6" s="376"/>
    </row>
    <row r="7" spans="1:4" ht="28.5" customHeight="1">
      <c r="A7" s="374" t="s">
        <v>1052</v>
      </c>
      <c r="B7" s="375"/>
      <c r="C7" s="375"/>
      <c r="D7" s="376"/>
    </row>
    <row r="8" spans="1:4" ht="78.75" customHeight="1">
      <c r="A8" s="377" t="s">
        <v>1148</v>
      </c>
      <c r="B8" s="378"/>
      <c r="C8" s="378"/>
      <c r="D8" s="379"/>
    </row>
    <row r="9" spans="1:4" ht="363.75" customHeight="1">
      <c r="A9" s="377" t="s">
        <v>1054</v>
      </c>
      <c r="B9" s="378"/>
      <c r="C9" s="378"/>
      <c r="D9" s="379"/>
    </row>
    <row r="10" spans="1:4" ht="280.5" customHeight="1">
      <c r="A10" s="382"/>
      <c r="B10" s="383"/>
      <c r="C10" s="383"/>
      <c r="D10" s="384"/>
    </row>
    <row r="11" spans="1:4" ht="366.75" customHeight="1">
      <c r="A11" s="385"/>
      <c r="B11" s="386"/>
      <c r="C11" s="386"/>
      <c r="D11" s="387"/>
    </row>
    <row r="12" spans="1:4" ht="32.25" customHeight="1">
      <c r="A12" s="380" t="s">
        <v>89</v>
      </c>
      <c r="B12" s="381" t="s">
        <v>1139</v>
      </c>
      <c r="C12" s="381"/>
      <c r="D12" s="381"/>
    </row>
    <row r="13" spans="1:4" ht="51" customHeight="1">
      <c r="A13" s="380"/>
      <c r="B13" s="381" t="s">
        <v>1114</v>
      </c>
      <c r="C13" s="381"/>
      <c r="D13" s="381"/>
    </row>
    <row r="14" spans="1:4" ht="39" customHeight="1">
      <c r="A14" s="380"/>
      <c r="B14" s="381" t="s">
        <v>1115</v>
      </c>
      <c r="C14" s="381"/>
      <c r="D14" s="381"/>
    </row>
    <row r="15" spans="1:4" ht="45" customHeight="1">
      <c r="A15" s="380"/>
      <c r="B15" s="381" t="s">
        <v>1116</v>
      </c>
      <c r="C15" s="381"/>
      <c r="D15" s="381"/>
    </row>
    <row r="16" spans="1:4" ht="53.25" customHeight="1">
      <c r="A16" s="380"/>
      <c r="B16" s="431" t="s">
        <v>1125</v>
      </c>
      <c r="C16" s="431"/>
      <c r="D16" s="431"/>
    </row>
    <row r="17" spans="1:4" ht="47.25" customHeight="1">
      <c r="A17" s="380"/>
      <c r="B17" s="381" t="s">
        <v>1117</v>
      </c>
      <c r="C17" s="381"/>
      <c r="D17" s="381"/>
    </row>
    <row r="18" spans="1:4" ht="58.5" customHeight="1">
      <c r="A18" s="380"/>
      <c r="B18" s="381" t="s">
        <v>1211</v>
      </c>
      <c r="C18" s="381"/>
      <c r="D18" s="381"/>
    </row>
    <row r="19" spans="1:4" ht="49.5" customHeight="1">
      <c r="A19" s="380" t="s">
        <v>90</v>
      </c>
      <c r="B19" s="557" t="s">
        <v>1212</v>
      </c>
      <c r="C19" s="557"/>
      <c r="D19" s="557"/>
    </row>
    <row r="20" spans="1:4" ht="57.75" customHeight="1">
      <c r="A20" s="380"/>
      <c r="B20" s="557" t="s">
        <v>1326</v>
      </c>
      <c r="C20" s="557"/>
      <c r="D20" s="557"/>
    </row>
    <row r="21" spans="1:4" ht="39" customHeight="1">
      <c r="A21" s="380"/>
      <c r="B21" s="394" t="s">
        <v>1092</v>
      </c>
      <c r="C21" s="381"/>
      <c r="D21" s="381"/>
    </row>
    <row r="22" spans="1:4" ht="60" customHeight="1">
      <c r="A22" s="380"/>
      <c r="B22" s="556" t="s">
        <v>1119</v>
      </c>
      <c r="C22" s="557"/>
      <c r="D22" s="557"/>
    </row>
    <row r="23" spans="1:4" ht="59.25" customHeight="1">
      <c r="A23" s="380"/>
      <c r="B23" s="558" t="s">
        <v>1213</v>
      </c>
      <c r="C23" s="558"/>
      <c r="D23" s="558"/>
    </row>
    <row r="24" spans="1:4" ht="57" customHeight="1">
      <c r="A24" s="380"/>
      <c r="B24" s="556" t="s">
        <v>1214</v>
      </c>
      <c r="C24" s="557"/>
      <c r="D24" s="557"/>
    </row>
    <row r="25" spans="1:4" ht="42.75" customHeight="1">
      <c r="A25" s="372" t="s">
        <v>91</v>
      </c>
      <c r="B25" s="381" t="s">
        <v>1082</v>
      </c>
      <c r="C25" s="381"/>
      <c r="D25" s="381"/>
    </row>
    <row r="26" spans="1:4" ht="54" customHeight="1">
      <c r="A26" s="373"/>
      <c r="B26" s="381" t="s">
        <v>1072</v>
      </c>
      <c r="C26" s="381"/>
      <c r="D26" s="381"/>
    </row>
    <row r="27" spans="1:4" ht="47.25" customHeight="1">
      <c r="A27" s="373"/>
      <c r="B27" s="381" t="s">
        <v>1215</v>
      </c>
      <c r="C27" s="381"/>
      <c r="D27" s="381"/>
    </row>
    <row r="28" spans="1:4" ht="46.5" customHeight="1">
      <c r="A28" s="373"/>
      <c r="B28" s="394" t="s">
        <v>1083</v>
      </c>
      <c r="C28" s="381"/>
      <c r="D28" s="381"/>
    </row>
    <row r="29" spans="1:4" ht="43.5" customHeight="1">
      <c r="A29" s="373"/>
      <c r="B29" s="381" t="s">
        <v>1069</v>
      </c>
      <c r="C29" s="381"/>
      <c r="D29" s="381"/>
    </row>
    <row r="30" spans="1:4" ht="44.25" customHeight="1">
      <c r="A30" s="373"/>
      <c r="B30" s="381" t="s">
        <v>1084</v>
      </c>
      <c r="C30" s="381"/>
      <c r="D30" s="381"/>
    </row>
    <row r="31" spans="1:4" ht="56.25" customHeight="1">
      <c r="A31" s="373"/>
      <c r="B31" s="381" t="s">
        <v>1070</v>
      </c>
      <c r="C31" s="381"/>
      <c r="D31" s="381"/>
    </row>
  </sheetData>
  <mergeCells count="33">
    <mergeCell ref="A4:D5"/>
    <mergeCell ref="A1:A3"/>
    <mergeCell ref="B1:B2"/>
    <mergeCell ref="C1:D1"/>
    <mergeCell ref="C2:D2"/>
    <mergeCell ref="C3:D3"/>
    <mergeCell ref="A6:D6"/>
    <mergeCell ref="A7:D7"/>
    <mergeCell ref="A8:D8"/>
    <mergeCell ref="A9:D11"/>
    <mergeCell ref="A12:A18"/>
    <mergeCell ref="B12:D12"/>
    <mergeCell ref="B13:D13"/>
    <mergeCell ref="B14:D14"/>
    <mergeCell ref="B15:D15"/>
    <mergeCell ref="B16:D16"/>
    <mergeCell ref="B17:D17"/>
    <mergeCell ref="B18:D18"/>
    <mergeCell ref="A19:A24"/>
    <mergeCell ref="B19:D19"/>
    <mergeCell ref="B20:D20"/>
    <mergeCell ref="B21:D21"/>
    <mergeCell ref="B22:D22"/>
    <mergeCell ref="B23:D23"/>
    <mergeCell ref="B24:D24"/>
    <mergeCell ref="A25:A31"/>
    <mergeCell ref="B25:D25"/>
    <mergeCell ref="B26:D26"/>
    <mergeCell ref="B27:D27"/>
    <mergeCell ref="B28:D28"/>
    <mergeCell ref="B29:D29"/>
    <mergeCell ref="B30:D30"/>
    <mergeCell ref="B31:D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JD586"/>
  <sheetViews>
    <sheetView showGridLines="0" tabSelected="1" zoomScale="90" zoomScaleNormal="90" workbookViewId="0">
      <pane xSplit="5" ySplit="7" topLeftCell="Q8" activePane="bottomRight" state="frozen"/>
      <selection pane="topRight" activeCell="F1" sqref="F1"/>
      <selection pane="bottomLeft" activeCell="A8" sqref="A8"/>
      <selection pane="bottomRight" activeCell="B8" sqref="B8:B9"/>
    </sheetView>
  </sheetViews>
  <sheetFormatPr baseColWidth="10" defaultRowHeight="12.75"/>
  <cols>
    <col min="1" max="1" width="6.85546875" style="209" customWidth="1"/>
    <col min="2" max="2" width="23.7109375" style="176" customWidth="1"/>
    <col min="3" max="3" width="33" style="181" customWidth="1"/>
    <col min="4" max="4" width="26" style="181" customWidth="1"/>
    <col min="5" max="5" width="21" style="182" customWidth="1"/>
    <col min="6" max="6" width="16.5703125" style="182" customWidth="1"/>
    <col min="7" max="7" width="17.140625" style="182" customWidth="1"/>
    <col min="8" max="9" width="34.140625" style="180" customWidth="1"/>
    <col min="10" max="10" width="29" style="183" customWidth="1"/>
    <col min="11" max="11" width="14.7109375" style="184" customWidth="1"/>
    <col min="12" max="12" width="17.28515625" style="178" customWidth="1"/>
    <col min="13" max="13" width="9.7109375" style="184" customWidth="1"/>
    <col min="14" max="14" width="26.5703125" style="184" customWidth="1"/>
    <col min="15" max="15" width="75.42578125" style="180" customWidth="1"/>
    <col min="16" max="16" width="20" style="175" customWidth="1"/>
    <col min="17" max="17" width="15.85546875" style="178" customWidth="1"/>
    <col min="18" max="18" width="17" style="178" customWidth="1"/>
    <col min="19" max="19" width="20.5703125" style="180" customWidth="1"/>
    <col min="20" max="20" width="15.28515625" style="184" customWidth="1"/>
    <col min="21" max="21" width="13" style="184" customWidth="1"/>
    <col min="22" max="22" width="18.5703125" style="184" customWidth="1"/>
    <col min="23" max="23" width="18.28515625" style="180" customWidth="1"/>
    <col min="24" max="24" width="24.140625" style="180" customWidth="1"/>
    <col min="25" max="25" width="12.28515625" style="184" customWidth="1"/>
    <col min="26" max="27" width="14.5703125" style="184" customWidth="1"/>
    <col min="28" max="28" width="14.5703125" style="182" customWidth="1"/>
    <col min="29" max="29" width="13.140625" style="184" customWidth="1"/>
    <col min="30" max="30" width="17.7109375" style="182" customWidth="1"/>
    <col min="31" max="31" width="18.5703125" style="182" customWidth="1"/>
    <col min="32" max="32" width="17.140625" style="183" customWidth="1"/>
    <col min="33" max="33" width="23.140625" style="184" customWidth="1"/>
    <col min="34" max="34" width="65.140625" style="180" customWidth="1"/>
    <col min="35" max="35" width="28.85546875" style="180" customWidth="1"/>
    <col min="36" max="36" width="29.42578125" style="180" customWidth="1"/>
    <col min="37" max="37" width="36.42578125" style="180" customWidth="1"/>
    <col min="38" max="38" width="25" style="180" customWidth="1"/>
    <col min="39" max="16384" width="11.42578125" style="188"/>
  </cols>
  <sheetData>
    <row r="1" spans="1:264" s="115" customFormat="1" ht="27" customHeight="1">
      <c r="A1" s="523"/>
      <c r="B1" s="523"/>
      <c r="C1" s="523"/>
      <c r="D1" s="523"/>
      <c r="E1" s="513" t="s">
        <v>57</v>
      </c>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3"/>
      <c r="AG1" s="513"/>
      <c r="AH1" s="513"/>
      <c r="AI1" s="513"/>
      <c r="AJ1" s="393" t="s">
        <v>865</v>
      </c>
      <c r="AK1" s="393"/>
      <c r="AL1" s="393"/>
    </row>
    <row r="2" spans="1:264" s="115" customFormat="1" ht="18.75" customHeight="1">
      <c r="A2" s="523"/>
      <c r="B2" s="523"/>
      <c r="C2" s="523"/>
      <c r="D2" s="523"/>
      <c r="E2" s="513" t="s">
        <v>56</v>
      </c>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4" t="s">
        <v>68</v>
      </c>
      <c r="AK2" s="515"/>
      <c r="AL2" s="516"/>
    </row>
    <row r="3" spans="1:264" s="115" customFormat="1" ht="4.5" customHeight="1">
      <c r="A3" s="523"/>
      <c r="B3" s="523"/>
      <c r="C3" s="523"/>
      <c r="D3" s="52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7"/>
      <c r="AK3" s="518"/>
      <c r="AL3" s="519"/>
    </row>
    <row r="4" spans="1:264" s="115" customFormat="1" ht="18" customHeight="1">
      <c r="A4" s="523"/>
      <c r="B4" s="523"/>
      <c r="C4" s="523"/>
      <c r="D4" s="523"/>
      <c r="E4" s="524" t="s">
        <v>1048</v>
      </c>
      <c r="F4" s="524"/>
      <c r="G4" s="524"/>
      <c r="H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14" t="s">
        <v>866</v>
      </c>
      <c r="AK4" s="515"/>
      <c r="AL4" s="516"/>
    </row>
    <row r="5" spans="1:264" s="185" customFormat="1" ht="10.5" customHeight="1">
      <c r="A5" s="523"/>
      <c r="B5" s="523"/>
      <c r="C5" s="523"/>
      <c r="D5" s="523"/>
      <c r="E5" s="524"/>
      <c r="F5" s="524"/>
      <c r="G5" s="524"/>
      <c r="H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4"/>
      <c r="AJ5" s="517"/>
      <c r="AK5" s="518"/>
      <c r="AL5" s="519"/>
    </row>
    <row r="6" spans="1:264" ht="21" customHeight="1">
      <c r="A6" s="525" t="s">
        <v>1</v>
      </c>
      <c r="B6" s="460" t="s">
        <v>0</v>
      </c>
      <c r="C6" s="460" t="s">
        <v>2</v>
      </c>
      <c r="D6" s="460" t="s">
        <v>92</v>
      </c>
      <c r="E6" s="460" t="s">
        <v>215</v>
      </c>
      <c r="F6" s="460" t="s">
        <v>93</v>
      </c>
      <c r="G6" s="460" t="s">
        <v>94</v>
      </c>
      <c r="H6" s="460" t="s">
        <v>55</v>
      </c>
      <c r="I6" s="460" t="s">
        <v>1126</v>
      </c>
      <c r="J6" s="460" t="s">
        <v>53</v>
      </c>
      <c r="K6" s="526" t="s">
        <v>3</v>
      </c>
      <c r="L6" s="526"/>
      <c r="M6" s="460" t="s">
        <v>106</v>
      </c>
      <c r="N6" s="460" t="s">
        <v>36</v>
      </c>
      <c r="O6" s="460"/>
      <c r="P6" s="527" t="s">
        <v>96</v>
      </c>
      <c r="Q6" s="528"/>
      <c r="R6" s="529"/>
      <c r="S6" s="527" t="s">
        <v>59</v>
      </c>
      <c r="T6" s="529"/>
      <c r="U6" s="520" t="s">
        <v>99</v>
      </c>
      <c r="V6" s="520" t="s">
        <v>102</v>
      </c>
      <c r="W6" s="520" t="s">
        <v>120</v>
      </c>
      <c r="X6" s="527" t="s">
        <v>103</v>
      </c>
      <c r="Y6" s="528"/>
      <c r="Z6" s="520" t="s">
        <v>158</v>
      </c>
      <c r="AA6" s="520" t="s">
        <v>159</v>
      </c>
      <c r="AB6" s="520" t="s">
        <v>122</v>
      </c>
      <c r="AC6" s="520" t="s">
        <v>123</v>
      </c>
      <c r="AD6" s="520" t="s">
        <v>124</v>
      </c>
      <c r="AE6" s="520" t="s">
        <v>125</v>
      </c>
      <c r="AF6" s="460" t="s">
        <v>105</v>
      </c>
      <c r="AG6" s="460" t="s">
        <v>7</v>
      </c>
      <c r="AH6" s="460" t="s">
        <v>97</v>
      </c>
      <c r="AI6" s="460" t="s">
        <v>59</v>
      </c>
      <c r="AJ6" s="520" t="s">
        <v>98</v>
      </c>
      <c r="AK6" s="460" t="s">
        <v>95</v>
      </c>
      <c r="AL6" s="460" t="s">
        <v>60</v>
      </c>
    </row>
    <row r="7" spans="1:264" s="314" customFormat="1" ht="24.75" customHeight="1">
      <c r="A7" s="525"/>
      <c r="B7" s="460"/>
      <c r="C7" s="460"/>
      <c r="D7" s="460"/>
      <c r="E7" s="460"/>
      <c r="F7" s="460"/>
      <c r="G7" s="460"/>
      <c r="H7" s="460"/>
      <c r="I7" s="460"/>
      <c r="J7" s="460"/>
      <c r="K7" s="271" t="s">
        <v>43</v>
      </c>
      <c r="L7" s="271" t="s">
        <v>5</v>
      </c>
      <c r="M7" s="460"/>
      <c r="N7" s="271" t="s">
        <v>1128</v>
      </c>
      <c r="O7" s="271" t="s">
        <v>1127</v>
      </c>
      <c r="P7" s="271" t="s">
        <v>101</v>
      </c>
      <c r="Q7" s="271" t="s">
        <v>112</v>
      </c>
      <c r="R7" s="271" t="s">
        <v>119</v>
      </c>
      <c r="S7" s="271" t="s">
        <v>100</v>
      </c>
      <c r="T7" s="271" t="s">
        <v>100</v>
      </c>
      <c r="U7" s="521"/>
      <c r="V7" s="521"/>
      <c r="W7" s="521"/>
      <c r="X7" s="271" t="s">
        <v>104</v>
      </c>
      <c r="Y7" s="271" t="s">
        <v>121</v>
      </c>
      <c r="Z7" s="521"/>
      <c r="AA7" s="521"/>
      <c r="AB7" s="521"/>
      <c r="AC7" s="521"/>
      <c r="AD7" s="521"/>
      <c r="AE7" s="521"/>
      <c r="AF7" s="460"/>
      <c r="AG7" s="460"/>
      <c r="AH7" s="460"/>
      <c r="AI7" s="460"/>
      <c r="AJ7" s="521"/>
      <c r="AK7" s="460"/>
      <c r="AL7" s="460"/>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c r="DQ7" s="188"/>
      <c r="DR7" s="188"/>
      <c r="DS7" s="188"/>
      <c r="DT7" s="188"/>
      <c r="DU7" s="188"/>
      <c r="DV7" s="188"/>
      <c r="DW7" s="188"/>
      <c r="DX7" s="188"/>
      <c r="DY7" s="188"/>
      <c r="DZ7" s="188"/>
      <c r="EA7" s="188"/>
      <c r="EB7" s="188"/>
      <c r="EC7" s="188"/>
      <c r="ED7" s="188"/>
      <c r="EE7" s="188"/>
      <c r="EF7" s="188"/>
      <c r="EG7" s="188"/>
      <c r="EH7" s="188"/>
      <c r="EI7" s="188"/>
      <c r="EJ7" s="188"/>
      <c r="EK7" s="188"/>
      <c r="EL7" s="188"/>
      <c r="EM7" s="188"/>
      <c r="EN7" s="188"/>
      <c r="EO7" s="188"/>
      <c r="EP7" s="188"/>
      <c r="EQ7" s="188"/>
      <c r="ER7" s="188"/>
      <c r="ES7" s="188"/>
      <c r="ET7" s="188"/>
      <c r="EU7" s="188"/>
      <c r="EV7" s="188"/>
      <c r="EW7" s="188"/>
      <c r="EX7" s="188"/>
      <c r="EY7" s="188"/>
      <c r="EZ7" s="188"/>
      <c r="FA7" s="188"/>
      <c r="FB7" s="188"/>
      <c r="FC7" s="188"/>
      <c r="FD7" s="188"/>
      <c r="FE7" s="188"/>
      <c r="FF7" s="188"/>
      <c r="FG7" s="188"/>
      <c r="FH7" s="188"/>
      <c r="FI7" s="188"/>
      <c r="FJ7" s="188"/>
      <c r="FK7" s="188"/>
      <c r="FL7" s="188"/>
      <c r="FM7" s="188"/>
      <c r="FN7" s="188"/>
      <c r="FO7" s="188"/>
      <c r="FP7" s="188"/>
      <c r="FQ7" s="188"/>
      <c r="FR7" s="188"/>
      <c r="FS7" s="188"/>
      <c r="FT7" s="188"/>
      <c r="FU7" s="188"/>
      <c r="FV7" s="188"/>
      <c r="FW7" s="188"/>
      <c r="FX7" s="188"/>
      <c r="FY7" s="188"/>
      <c r="FZ7" s="188"/>
      <c r="GA7" s="188"/>
      <c r="GB7" s="188"/>
      <c r="GC7" s="188"/>
      <c r="GD7" s="188"/>
      <c r="GE7" s="188"/>
      <c r="GF7" s="188"/>
      <c r="GG7" s="188"/>
      <c r="GH7" s="188"/>
      <c r="GI7" s="188"/>
      <c r="GJ7" s="188"/>
      <c r="GK7" s="188"/>
      <c r="GL7" s="188"/>
      <c r="GM7" s="188"/>
      <c r="GN7" s="188"/>
      <c r="GO7" s="188"/>
      <c r="GP7" s="188"/>
      <c r="GQ7" s="188"/>
      <c r="GR7" s="188"/>
      <c r="GS7" s="188"/>
      <c r="GT7" s="188"/>
      <c r="GU7" s="188"/>
      <c r="GV7" s="188"/>
      <c r="GW7" s="188"/>
      <c r="GX7" s="188"/>
      <c r="GY7" s="188"/>
      <c r="GZ7" s="188"/>
      <c r="HA7" s="188"/>
      <c r="HB7" s="188"/>
      <c r="HC7" s="188"/>
      <c r="HD7" s="188"/>
      <c r="HE7" s="188"/>
      <c r="HF7" s="188"/>
      <c r="HG7" s="188"/>
      <c r="HH7" s="188"/>
      <c r="HI7" s="188"/>
      <c r="HJ7" s="188"/>
      <c r="HK7" s="188"/>
      <c r="HL7" s="188"/>
      <c r="HM7" s="188"/>
      <c r="HN7" s="188"/>
      <c r="HO7" s="188"/>
      <c r="HP7" s="188"/>
      <c r="HQ7" s="188"/>
      <c r="HR7" s="188"/>
      <c r="HS7" s="188"/>
      <c r="HT7" s="188"/>
      <c r="HU7" s="188"/>
      <c r="HV7" s="188"/>
      <c r="HW7" s="188"/>
      <c r="HX7" s="188"/>
      <c r="HY7" s="188"/>
      <c r="HZ7" s="188"/>
      <c r="IA7" s="188"/>
      <c r="IB7" s="188"/>
      <c r="IC7" s="188"/>
      <c r="ID7" s="188"/>
      <c r="IE7" s="188"/>
      <c r="IF7" s="188"/>
      <c r="IG7" s="188"/>
      <c r="IH7" s="188"/>
      <c r="II7" s="188"/>
      <c r="IJ7" s="188"/>
      <c r="IK7" s="188"/>
      <c r="IL7" s="188"/>
      <c r="IM7" s="188"/>
      <c r="IN7" s="188"/>
      <c r="IO7" s="188"/>
      <c r="IP7" s="188"/>
      <c r="IQ7" s="188"/>
      <c r="IR7" s="188"/>
      <c r="IS7" s="188"/>
      <c r="IT7" s="188"/>
      <c r="IU7" s="188"/>
      <c r="IV7" s="188"/>
      <c r="IW7" s="188"/>
      <c r="IX7" s="188"/>
      <c r="IY7" s="188"/>
      <c r="IZ7" s="188"/>
      <c r="JA7" s="188"/>
      <c r="JB7" s="188"/>
      <c r="JC7" s="188"/>
      <c r="JD7" s="188"/>
    </row>
    <row r="8" spans="1:264" s="136" customFormat="1" ht="103.5" customHeight="1">
      <c r="A8" s="445">
        <v>1</v>
      </c>
      <c r="B8" s="657" t="s">
        <v>70</v>
      </c>
      <c r="C8" s="482" t="s">
        <v>310</v>
      </c>
      <c r="D8" s="482" t="s">
        <v>354</v>
      </c>
      <c r="E8" s="448" t="s">
        <v>26</v>
      </c>
      <c r="F8" s="448" t="s">
        <v>193</v>
      </c>
      <c r="G8" s="484" t="s">
        <v>193</v>
      </c>
      <c r="H8" s="266" t="s">
        <v>1340</v>
      </c>
      <c r="I8" s="279" t="s">
        <v>1331</v>
      </c>
      <c r="J8" s="461" t="s">
        <v>311</v>
      </c>
      <c r="K8" s="456" t="s">
        <v>43</v>
      </c>
      <c r="L8" s="454" t="s">
        <v>8</v>
      </c>
      <c r="M8" s="468" t="str">
        <f>+IF(K8="","",VLOOKUP(K8&amp;L8,[1]CONVENCIONESFORMULAS!$H$14:$K$38,4,0))</f>
        <v>A4</v>
      </c>
      <c r="N8" s="266" t="s">
        <v>1332</v>
      </c>
      <c r="O8" s="266" t="s">
        <v>1482</v>
      </c>
      <c r="P8" s="357" t="s">
        <v>1341</v>
      </c>
      <c r="Q8" s="272" t="s">
        <v>142</v>
      </c>
      <c r="R8" s="272" t="s">
        <v>144</v>
      </c>
      <c r="S8" s="266" t="s">
        <v>312</v>
      </c>
      <c r="T8" s="272" t="s">
        <v>146</v>
      </c>
      <c r="U8" s="272" t="s">
        <v>148</v>
      </c>
      <c r="V8" s="272" t="s">
        <v>151</v>
      </c>
      <c r="W8" s="273" t="s">
        <v>153</v>
      </c>
      <c r="X8" s="301" t="s">
        <v>1484</v>
      </c>
      <c r="Y8" s="272" t="s">
        <v>155</v>
      </c>
      <c r="Z8" s="285">
        <v>100</v>
      </c>
      <c r="AA8" s="285" t="str">
        <f>+IF(AND(Z8&gt;=96,Z8&lt;=100),"Fuerte",IF(AND(Z8&gt;=86,Z8&lt;=95),"Moderado","Débil"))</f>
        <v>Fuerte</v>
      </c>
      <c r="AB8" s="272" t="s">
        <v>195</v>
      </c>
      <c r="AC8" s="285" t="str">
        <f>+IFERROR(VLOOKUP(AA8&amp;AB8,'[1]DISEÑO DE CONTROLES'!$D$6:$E$14,2,0),"")</f>
        <v>Fuerte</v>
      </c>
      <c r="AD8" s="272" t="s">
        <v>164</v>
      </c>
      <c r="AE8" s="279" t="s">
        <v>164</v>
      </c>
      <c r="AF8" s="459" t="e">
        <v>#N/A</v>
      </c>
      <c r="AG8" s="454" t="s">
        <v>209</v>
      </c>
      <c r="AH8" s="454"/>
      <c r="AI8" s="454"/>
      <c r="AJ8" s="454"/>
      <c r="AK8" s="454"/>
      <c r="AL8" s="461" t="s">
        <v>358</v>
      </c>
    </row>
    <row r="9" spans="1:264" s="136" customFormat="1" ht="105.75" customHeight="1">
      <c r="A9" s="447"/>
      <c r="B9" s="658"/>
      <c r="C9" s="483"/>
      <c r="D9" s="483"/>
      <c r="E9" s="450"/>
      <c r="F9" s="450"/>
      <c r="G9" s="485"/>
      <c r="H9" s="306" t="s">
        <v>823</v>
      </c>
      <c r="I9" s="279" t="s">
        <v>1331</v>
      </c>
      <c r="J9" s="461"/>
      <c r="K9" s="456"/>
      <c r="L9" s="454"/>
      <c r="M9" s="468"/>
      <c r="N9" s="266" t="s">
        <v>1332</v>
      </c>
      <c r="O9" s="266" t="s">
        <v>1483</v>
      </c>
      <c r="P9" s="357" t="s">
        <v>1341</v>
      </c>
      <c r="Q9" s="272" t="s">
        <v>142</v>
      </c>
      <c r="R9" s="272" t="s">
        <v>144</v>
      </c>
      <c r="S9" s="266" t="s">
        <v>312</v>
      </c>
      <c r="T9" s="272" t="s">
        <v>146</v>
      </c>
      <c r="U9" s="272" t="s">
        <v>148</v>
      </c>
      <c r="V9" s="272" t="s">
        <v>151</v>
      </c>
      <c r="W9" s="273" t="s">
        <v>153</v>
      </c>
      <c r="X9" s="301" t="s">
        <v>1485</v>
      </c>
      <c r="Y9" s="272" t="s">
        <v>155</v>
      </c>
      <c r="Z9" s="285">
        <v>100</v>
      </c>
      <c r="AA9" s="285" t="str">
        <f>+IF(AND(Z9&gt;=96,Z9&lt;=100),"Fuerte",IF(AND(Z9&gt;=86,Z9&lt;=95),"Moderado","Débil"))</f>
        <v>Fuerte</v>
      </c>
      <c r="AB9" s="272" t="s">
        <v>195</v>
      </c>
      <c r="AC9" s="285" t="str">
        <f>+IFERROR(VLOOKUP(AA9&amp;AB9,'[1]DISEÑO DE CONTROLES'!$D$6:$E$14,2,0),"")</f>
        <v>Fuerte</v>
      </c>
      <c r="AD9" s="272" t="s">
        <v>164</v>
      </c>
      <c r="AE9" s="279" t="s">
        <v>164</v>
      </c>
      <c r="AF9" s="459"/>
      <c r="AG9" s="454"/>
      <c r="AH9" s="454"/>
      <c r="AI9" s="454"/>
      <c r="AJ9" s="454"/>
      <c r="AK9" s="454"/>
      <c r="AL9" s="461"/>
    </row>
    <row r="10" spans="1:264" s="136" customFormat="1" ht="130.5" customHeight="1">
      <c r="A10" s="285">
        <v>2</v>
      </c>
      <c r="B10" s="659" t="s">
        <v>70</v>
      </c>
      <c r="C10" s="190" t="s">
        <v>335</v>
      </c>
      <c r="D10" s="190" t="s">
        <v>336</v>
      </c>
      <c r="E10" s="272" t="s">
        <v>29</v>
      </c>
      <c r="F10" s="272" t="s">
        <v>193</v>
      </c>
      <c r="G10" s="289" t="s">
        <v>193</v>
      </c>
      <c r="H10" s="306" t="s">
        <v>337</v>
      </c>
      <c r="I10" s="143" t="s">
        <v>1333</v>
      </c>
      <c r="J10" s="306" t="s">
        <v>590</v>
      </c>
      <c r="K10" s="285" t="s">
        <v>42</v>
      </c>
      <c r="L10" s="272" t="s">
        <v>49</v>
      </c>
      <c r="M10" s="125" t="str">
        <f>+IF(K10="","",VLOOKUP(K10&amp;L10,[1]CONVENCIONESFORMULAS!$H$14:$K$38,4,0))</f>
        <v>E2</v>
      </c>
      <c r="N10" s="266" t="s">
        <v>1334</v>
      </c>
      <c r="O10" s="306" t="s">
        <v>338</v>
      </c>
      <c r="P10" s="355" t="s">
        <v>339</v>
      </c>
      <c r="Q10" s="272" t="s">
        <v>142</v>
      </c>
      <c r="R10" s="272" t="s">
        <v>144</v>
      </c>
      <c r="S10" s="273" t="s">
        <v>489</v>
      </c>
      <c r="T10" s="272" t="s">
        <v>146</v>
      </c>
      <c r="U10" s="272" t="s">
        <v>150</v>
      </c>
      <c r="V10" s="272" t="s">
        <v>151</v>
      </c>
      <c r="W10" s="273" t="s">
        <v>153</v>
      </c>
      <c r="X10" s="299" t="s">
        <v>340</v>
      </c>
      <c r="Y10" s="272" t="s">
        <v>155</v>
      </c>
      <c r="Z10" s="285">
        <f>+IFERROR(VLOOKUP(Q10&amp;R10,'[1]CRITERIOS EVALUACIÓN'!$F$5:$I$18,4,0),0)+IFERROR(VLOOKUP(T10,'[1]CRITERIOS EVALUACIÓN'!$G$5:$I$18,3,0),0)+IFERROR(VLOOKUP('[1]MAPA DE RIESGOS 2020'!S136,'[1]CRITERIOS EVALUACIÓN'!$G$5:$I$18,3,0),0)+IFERROR(VLOOKUP('[1]MAPA DE RIESGOS 2020'!T136,'[1]CRITERIOS EVALUACIÓN'!$G$5:$I$18,3,0),0)+IFERROR(VLOOKUP(W10,'[1]CRITERIOS EVALUACIÓN'!$G$5:$I$18,3,0),0)+IFERROR(VLOOKUP(Y10,'[1]CRITERIOS EVALUACIÓN'!$G$5:$I$18,3,0),0)</f>
        <v>85</v>
      </c>
      <c r="AA10" s="285" t="str">
        <f>+IF(AND(Z10&gt;=96,Z10&lt;=100),"Fuerte",IF(AND(Z10&gt;=86,Z10&lt;=95),"Moderado","Débil"))</f>
        <v>Débil</v>
      </c>
      <c r="AB10" s="272" t="s">
        <v>195</v>
      </c>
      <c r="AC10" s="285" t="str">
        <f>+IFERROR(VLOOKUP(AA10&amp;AB10,'[1]DISEÑO DE CONTROLES'!$D$6:$E$14,2,0),"")</f>
        <v>Débil</v>
      </c>
      <c r="AD10" s="272" t="s">
        <v>165</v>
      </c>
      <c r="AE10" s="279" t="s">
        <v>165</v>
      </c>
      <c r="AF10" s="280" t="e">
        <f>+IF(Z10="","",IF(Z10=0,M10,VLOOKUP(IF(Z10=0,M10,IF(AND(K10="CASI SEGURO",Z10=1),"PROBABLE",IF(AND(K10="PROBABLE",Z10=1),"POSIBLE",IF(AND(K10="POSIBLE",Z10=1),"IMPROBABLE",IF(AND(K10="CASI SEGURO",Z10=2),"POSIBLE",IF(AND(K10="PROBABLE",Z10=2),"IMPROBABLE",IF(AND(K10="POSIBLE",Z10=2),"RARO","RARO")))))))&amp;L10,[2]CONVENCIONESFORMULAS!$H$14:$K$38,4,0)))</f>
        <v>#N/A</v>
      </c>
      <c r="AG10" s="272" t="s">
        <v>209</v>
      </c>
      <c r="AH10" s="288" t="s">
        <v>385</v>
      </c>
      <c r="AI10" s="288" t="s">
        <v>226</v>
      </c>
      <c r="AJ10" s="288" t="s">
        <v>339</v>
      </c>
      <c r="AK10" s="288" t="s">
        <v>1342</v>
      </c>
      <c r="AL10" s="273" t="s">
        <v>358</v>
      </c>
    </row>
    <row r="11" spans="1:264" s="136" customFormat="1" ht="127.5" customHeight="1">
      <c r="A11" s="285">
        <v>3</v>
      </c>
      <c r="B11" s="659" t="s">
        <v>70</v>
      </c>
      <c r="C11" s="190" t="s">
        <v>341</v>
      </c>
      <c r="D11" s="228" t="s">
        <v>342</v>
      </c>
      <c r="E11" s="149" t="s">
        <v>62</v>
      </c>
      <c r="F11" s="272" t="s">
        <v>193</v>
      </c>
      <c r="G11" s="289" t="s">
        <v>193</v>
      </c>
      <c r="H11" s="276" t="s">
        <v>343</v>
      </c>
      <c r="I11" s="143" t="s">
        <v>1296</v>
      </c>
      <c r="J11" s="306" t="s">
        <v>344</v>
      </c>
      <c r="K11" s="285" t="s">
        <v>44</v>
      </c>
      <c r="L11" s="272" t="s">
        <v>49</v>
      </c>
      <c r="M11" s="125" t="str">
        <f>+IF(K11="","",VLOOKUP(K11&amp;L11,[1]CONVENCIONESFORMULAS!$H$14:$K$38,4,0))</f>
        <v>E4</v>
      </c>
      <c r="N11" s="266" t="s">
        <v>1335</v>
      </c>
      <c r="O11" s="266" t="s">
        <v>1486</v>
      </c>
      <c r="P11" s="355" t="s">
        <v>345</v>
      </c>
      <c r="Q11" s="272" t="s">
        <v>142</v>
      </c>
      <c r="R11" s="272" t="s">
        <v>144</v>
      </c>
      <c r="S11" s="306" t="s">
        <v>346</v>
      </c>
      <c r="T11" s="272" t="s">
        <v>146</v>
      </c>
      <c r="U11" s="272" t="s">
        <v>148</v>
      </c>
      <c r="V11" s="272" t="s">
        <v>151</v>
      </c>
      <c r="W11" s="273" t="s">
        <v>153</v>
      </c>
      <c r="X11" s="190" t="s">
        <v>347</v>
      </c>
      <c r="Y11" s="272" t="s">
        <v>155</v>
      </c>
      <c r="Z11" s="285">
        <v>100</v>
      </c>
      <c r="AA11" s="285" t="str">
        <f>+IF(AND(Z11&gt;=96,Z11&lt;=100),"Fuerte",IF(AND(Z11&gt;=86,Z11&lt;=95),"Moderado","Débil"))</f>
        <v>Fuerte</v>
      </c>
      <c r="AB11" s="272" t="s">
        <v>195</v>
      </c>
      <c r="AC11" s="285" t="str">
        <f>+IFERROR(VLOOKUP(AA11&amp;AB11,'[1]DISEÑO DE CONTROLES'!$D$6:$E$14,2,0),"")</f>
        <v>Fuerte</v>
      </c>
      <c r="AD11" s="272" t="s">
        <v>164</v>
      </c>
      <c r="AE11" s="279" t="s">
        <v>165</v>
      </c>
      <c r="AF11" s="293" t="e">
        <f>+IF(Z11="","",IF(Z11=0,M11,VLOOKUP(IF(Z11=0,M11,IF(AND(K11="CASI SEGURO",Z11=1),"PROBABLE",IF(AND(K11="PROBABLE",Z11=1),"POSIBLE",IF(AND(K11="POSIBLE",Z11=1),"IMPROBABLE",IF(AND(K11="CASI SEGURO",Z11=2),"POSIBLE",IF(AND(K11="PROBABLE",Z11=2),"IMPROBABLE",IF(AND(K11="POSIBLE",Z11=2),"RARO","RARO")))))))&amp;L11,[2]CONVENCIONESFORMULAS!$H$14:$K$38,4,0)))</f>
        <v>#N/A</v>
      </c>
      <c r="AG11" s="274" t="s">
        <v>210</v>
      </c>
      <c r="AH11" s="266" t="s">
        <v>348</v>
      </c>
      <c r="AI11" s="307" t="s">
        <v>349</v>
      </c>
      <c r="AJ11" s="307" t="s">
        <v>350</v>
      </c>
      <c r="AK11" s="307" t="s">
        <v>1487</v>
      </c>
      <c r="AL11" s="273" t="s">
        <v>358</v>
      </c>
    </row>
    <row r="12" spans="1:264" s="136" customFormat="1" ht="94.5" customHeight="1">
      <c r="A12" s="267">
        <v>4</v>
      </c>
      <c r="B12" s="659" t="s">
        <v>70</v>
      </c>
      <c r="C12" s="229" t="s">
        <v>1343</v>
      </c>
      <c r="D12" s="230" t="s">
        <v>591</v>
      </c>
      <c r="E12" s="272" t="s">
        <v>85</v>
      </c>
      <c r="F12" s="272" t="s">
        <v>193</v>
      </c>
      <c r="G12" s="289" t="s">
        <v>193</v>
      </c>
      <c r="H12" s="306" t="s">
        <v>592</v>
      </c>
      <c r="I12" s="143" t="s">
        <v>1336</v>
      </c>
      <c r="J12" s="306" t="s">
        <v>600</v>
      </c>
      <c r="K12" s="285" t="s">
        <v>44</v>
      </c>
      <c r="L12" s="272" t="s">
        <v>49</v>
      </c>
      <c r="M12" s="287" t="str">
        <f>+IF(K12="","",VLOOKUP(K12&amp;L12,[1]CONVENCIONESFORMULAS!$H$14:$K$38,4,0))</f>
        <v>E4</v>
      </c>
      <c r="N12" s="266" t="s">
        <v>1488</v>
      </c>
      <c r="O12" s="306" t="s">
        <v>1489</v>
      </c>
      <c r="P12" s="355" t="s">
        <v>601</v>
      </c>
      <c r="Q12" s="272" t="s">
        <v>142</v>
      </c>
      <c r="R12" s="272" t="s">
        <v>144</v>
      </c>
      <c r="S12" s="276" t="s">
        <v>843</v>
      </c>
      <c r="T12" s="272" t="s">
        <v>146</v>
      </c>
      <c r="U12" s="272" t="s">
        <v>148</v>
      </c>
      <c r="V12" s="272" t="s">
        <v>151</v>
      </c>
      <c r="W12" s="273" t="s">
        <v>153</v>
      </c>
      <c r="X12" s="190" t="s">
        <v>1490</v>
      </c>
      <c r="Y12" s="272" t="s">
        <v>155</v>
      </c>
      <c r="Z12" s="285">
        <v>100</v>
      </c>
      <c r="AA12" s="285" t="str">
        <f t="shared" ref="AA12" si="0">+IF(AND(Z12&gt;=96,Z12&lt;=100),"Fuerte",IF(AND(Z12&gt;=86,Z12&lt;=95),"Moderado","Débil"))</f>
        <v>Fuerte</v>
      </c>
      <c r="AB12" s="272" t="s">
        <v>195</v>
      </c>
      <c r="AC12" s="285" t="str">
        <f>+IFERROR(VLOOKUP(AA12&amp;AB12,'[1]DISEÑO DE CONTROLES'!$D$6:$E$14,2,0),"")</f>
        <v>Fuerte</v>
      </c>
      <c r="AD12" s="272" t="s">
        <v>164</v>
      </c>
      <c r="AE12" s="279" t="s">
        <v>164</v>
      </c>
      <c r="AF12" s="278" t="e">
        <f>+IF(Z12="","",IF(Z12=0,M12,VLOOKUP(IF(Z12=0,M12,IF(AND(K12="CASI SEGURO",Z12=1),"PROBABLE",IF(AND(K12="PROBABLE",Z12=1),"POSIBLE",IF(AND(K12="POSIBLE",Z12=1),"IMPROBABLE",IF(AND(K12="CASI SEGURO",Z12=2),"POSIBLE",IF(AND(K12="PROBABLE",Z12=2),"IMPROBABLE",IF(AND(K12="POSIBLE",Z12=2),"RARO","RARO")))))))&amp;L12,[2]CONVENCIONESFORMULAS!$H$14:$K$38,4,0)))</f>
        <v>#N/A</v>
      </c>
      <c r="AG12" s="272" t="s">
        <v>209</v>
      </c>
      <c r="AH12" s="276"/>
      <c r="AI12" s="295"/>
      <c r="AJ12" s="295"/>
      <c r="AK12" s="295"/>
      <c r="AL12" s="273" t="s">
        <v>358</v>
      </c>
    </row>
    <row r="13" spans="1:264" s="136" customFormat="1" ht="84.75" customHeight="1">
      <c r="A13" s="456">
        <v>5</v>
      </c>
      <c r="B13" s="660" t="s">
        <v>70</v>
      </c>
      <c r="C13" s="477" t="s">
        <v>594</v>
      </c>
      <c r="D13" s="477" t="s">
        <v>1337</v>
      </c>
      <c r="E13" s="478" t="s">
        <v>85</v>
      </c>
      <c r="F13" s="454" t="s">
        <v>193</v>
      </c>
      <c r="G13" s="480" t="s">
        <v>193</v>
      </c>
      <c r="H13" s="306" t="s">
        <v>1492</v>
      </c>
      <c r="I13" s="274" t="s">
        <v>1338</v>
      </c>
      <c r="J13" s="481" t="s">
        <v>602</v>
      </c>
      <c r="K13" s="456" t="s">
        <v>44</v>
      </c>
      <c r="L13" s="454" t="s">
        <v>8</v>
      </c>
      <c r="M13" s="474" t="str">
        <f>+IF(K13="","",VLOOKUP(K13&amp;L13,[1]CONVENCIONESFORMULAS!$H$14:$K$38,4,0))</f>
        <v>A5</v>
      </c>
      <c r="N13" s="273" t="s">
        <v>1491</v>
      </c>
      <c r="O13" s="276" t="s">
        <v>1493</v>
      </c>
      <c r="P13" s="358" t="s">
        <v>595</v>
      </c>
      <c r="Q13" s="272" t="s">
        <v>142</v>
      </c>
      <c r="R13" s="272" t="s">
        <v>144</v>
      </c>
      <c r="S13" s="276" t="s">
        <v>843</v>
      </c>
      <c r="T13" s="272" t="s">
        <v>146</v>
      </c>
      <c r="U13" s="272" t="s">
        <v>148</v>
      </c>
      <c r="V13" s="272" t="s">
        <v>151</v>
      </c>
      <c r="W13" s="273" t="s">
        <v>153</v>
      </c>
      <c r="X13" s="299" t="s">
        <v>603</v>
      </c>
      <c r="Y13" s="272" t="s">
        <v>155</v>
      </c>
      <c r="Z13" s="285">
        <v>100</v>
      </c>
      <c r="AA13" s="285" t="str">
        <f t="shared" ref="AA13:AA15" si="1">+IF(AND(Z13&gt;=96,Z13&lt;=100),"Fuerte",IF(AND(Z13&gt;=86,Z13&lt;=95),"Moderado","Débil"))</f>
        <v>Fuerte</v>
      </c>
      <c r="AB13" s="272" t="s">
        <v>195</v>
      </c>
      <c r="AC13" s="285" t="str">
        <f>+IFERROR(VLOOKUP(AA13&amp;AB13,'[1]DISEÑO DE CONTROLES'!$D$6:$E$14,2,0),"")</f>
        <v>Fuerte</v>
      </c>
      <c r="AD13" s="272" t="s">
        <v>164</v>
      </c>
      <c r="AE13" s="279" t="s">
        <v>164</v>
      </c>
      <c r="AF13" s="459"/>
      <c r="AG13" s="454" t="s">
        <v>209</v>
      </c>
      <c r="AH13" s="462"/>
      <c r="AI13" s="462"/>
      <c r="AJ13" s="462"/>
      <c r="AK13" s="454"/>
      <c r="AL13" s="461" t="s">
        <v>593</v>
      </c>
    </row>
    <row r="14" spans="1:264" s="136" customFormat="1" ht="60.75" customHeight="1">
      <c r="A14" s="456"/>
      <c r="B14" s="660"/>
      <c r="C14" s="477"/>
      <c r="D14" s="477"/>
      <c r="E14" s="479"/>
      <c r="F14" s="454"/>
      <c r="G14" s="480"/>
      <c r="H14" s="306" t="s">
        <v>824</v>
      </c>
      <c r="I14" s="274" t="s">
        <v>1338</v>
      </c>
      <c r="J14" s="481"/>
      <c r="K14" s="456"/>
      <c r="L14" s="454"/>
      <c r="M14" s="474"/>
      <c r="N14" s="273" t="s">
        <v>1339</v>
      </c>
      <c r="O14" s="276" t="s">
        <v>1494</v>
      </c>
      <c r="P14" s="358" t="s">
        <v>1495</v>
      </c>
      <c r="Q14" s="272" t="s">
        <v>142</v>
      </c>
      <c r="R14" s="272" t="s">
        <v>144</v>
      </c>
      <c r="S14" s="276" t="s">
        <v>1496</v>
      </c>
      <c r="T14" s="272" t="s">
        <v>146</v>
      </c>
      <c r="U14" s="272" t="s">
        <v>148</v>
      </c>
      <c r="V14" s="272" t="s">
        <v>151</v>
      </c>
      <c r="W14" s="273" t="s">
        <v>153</v>
      </c>
      <c r="X14" s="299" t="s">
        <v>1497</v>
      </c>
      <c r="Y14" s="272" t="s">
        <v>155</v>
      </c>
      <c r="Z14" s="285">
        <v>100</v>
      </c>
      <c r="AA14" s="285" t="str">
        <f t="shared" si="1"/>
        <v>Fuerte</v>
      </c>
      <c r="AB14" s="272" t="s">
        <v>195</v>
      </c>
      <c r="AC14" s="285" t="str">
        <f>+IFERROR(VLOOKUP(AA14&amp;AB14,'[1]DISEÑO DE CONTROLES'!$D$6:$E$14,2,0),"")</f>
        <v>Fuerte</v>
      </c>
      <c r="AD14" s="272" t="s">
        <v>164</v>
      </c>
      <c r="AE14" s="279" t="s">
        <v>164</v>
      </c>
      <c r="AF14" s="459"/>
      <c r="AG14" s="454"/>
      <c r="AH14" s="462"/>
      <c r="AI14" s="462"/>
      <c r="AJ14" s="462"/>
      <c r="AK14" s="454"/>
      <c r="AL14" s="461"/>
    </row>
    <row r="15" spans="1:264" s="255" customFormat="1" ht="261" customHeight="1">
      <c r="A15" s="196">
        <v>6</v>
      </c>
      <c r="B15" s="659" t="s">
        <v>70</v>
      </c>
      <c r="C15" s="266" t="s">
        <v>1634</v>
      </c>
      <c r="D15" s="266" t="s">
        <v>1635</v>
      </c>
      <c r="E15" s="279" t="s">
        <v>26</v>
      </c>
      <c r="F15" s="279" t="s">
        <v>193</v>
      </c>
      <c r="G15" s="279" t="s">
        <v>193</v>
      </c>
      <c r="H15" s="266" t="s">
        <v>1636</v>
      </c>
      <c r="I15" s="279" t="s">
        <v>1625</v>
      </c>
      <c r="J15" s="266" t="s">
        <v>1637</v>
      </c>
      <c r="K15" s="196" t="s">
        <v>107</v>
      </c>
      <c r="L15" s="279" t="s">
        <v>49</v>
      </c>
      <c r="M15" s="286" t="str">
        <f>+IF(K15="","",VLOOKUP(K15&amp;L15,[3]CONVENCIONESFORMULAS!$H$14:$K$38,4,0))</f>
        <v>A7</v>
      </c>
      <c r="N15" s="248" t="s">
        <v>1638</v>
      </c>
      <c r="O15" s="266" t="s">
        <v>1639</v>
      </c>
      <c r="P15" s="238" t="s">
        <v>1629</v>
      </c>
      <c r="Q15" s="279" t="s">
        <v>142</v>
      </c>
      <c r="R15" s="279" t="s">
        <v>144</v>
      </c>
      <c r="S15" s="266" t="s">
        <v>1640</v>
      </c>
      <c r="T15" s="279" t="s">
        <v>146</v>
      </c>
      <c r="U15" s="279" t="s">
        <v>148</v>
      </c>
      <c r="V15" s="279" t="s">
        <v>151</v>
      </c>
      <c r="W15" s="266" t="s">
        <v>153</v>
      </c>
      <c r="X15" s="238" t="s">
        <v>1744</v>
      </c>
      <c r="Y15" s="266" t="s">
        <v>155</v>
      </c>
      <c r="Z15" s="196">
        <v>100</v>
      </c>
      <c r="AA15" s="253" t="str">
        <f t="shared" si="1"/>
        <v>Fuerte</v>
      </c>
      <c r="AB15" s="266" t="s">
        <v>195</v>
      </c>
      <c r="AC15" s="196" t="str">
        <f>+IFERROR(VLOOKUP(AA15&amp;AB15,'[3]DISEÑO DE CONTROLES'!$D$6:$E$14,2,0),"")</f>
        <v>Fuerte</v>
      </c>
      <c r="AD15" s="279" t="s">
        <v>164</v>
      </c>
      <c r="AE15" s="279" t="s">
        <v>164</v>
      </c>
      <c r="AF15" s="254" t="e">
        <f>#VALUE!</f>
        <v>#VALUE!</v>
      </c>
      <c r="AG15" s="279" t="s">
        <v>210</v>
      </c>
      <c r="AH15" s="266" t="s">
        <v>1726</v>
      </c>
      <c r="AI15" s="266" t="s">
        <v>259</v>
      </c>
      <c r="AJ15" s="266" t="s">
        <v>1632</v>
      </c>
      <c r="AK15" s="245" t="s">
        <v>1753</v>
      </c>
      <c r="AL15" s="266" t="s">
        <v>1641</v>
      </c>
    </row>
    <row r="16" spans="1:264" s="136" customFormat="1" ht="36.75" customHeight="1">
      <c r="A16" s="456">
        <v>7</v>
      </c>
      <c r="B16" s="661" t="s">
        <v>1442</v>
      </c>
      <c r="C16" s="503" t="s">
        <v>560</v>
      </c>
      <c r="D16" s="503" t="s">
        <v>561</v>
      </c>
      <c r="E16" s="449" t="s">
        <v>86</v>
      </c>
      <c r="F16" s="449" t="s">
        <v>193</v>
      </c>
      <c r="G16" s="497" t="s">
        <v>193</v>
      </c>
      <c r="H16" s="273" t="s">
        <v>789</v>
      </c>
      <c r="I16" s="448" t="s">
        <v>1460</v>
      </c>
      <c r="J16" s="461" t="s">
        <v>416</v>
      </c>
      <c r="K16" s="456" t="s">
        <v>44</v>
      </c>
      <c r="L16" s="454" t="s">
        <v>8</v>
      </c>
      <c r="M16" s="474" t="str">
        <f>+IF(K16="","",VLOOKUP(K16&amp;L16,[4]CONVENCIONESFORMULAS!$H$14:$K$38,4,0))</f>
        <v>A5</v>
      </c>
      <c r="N16" s="210" t="s">
        <v>1472</v>
      </c>
      <c r="O16" s="288" t="s">
        <v>883</v>
      </c>
      <c r="P16" s="227" t="s">
        <v>882</v>
      </c>
      <c r="Q16" s="272" t="s">
        <v>142</v>
      </c>
      <c r="R16" s="272" t="s">
        <v>144</v>
      </c>
      <c r="S16" s="275" t="s">
        <v>869</v>
      </c>
      <c r="T16" s="272" t="s">
        <v>146</v>
      </c>
      <c r="U16" s="272" t="s">
        <v>149</v>
      </c>
      <c r="V16" s="272" t="s">
        <v>151</v>
      </c>
      <c r="W16" s="273" t="s">
        <v>153</v>
      </c>
      <c r="X16" s="227" t="s">
        <v>884</v>
      </c>
      <c r="Y16" s="272" t="s">
        <v>155</v>
      </c>
      <c r="Z16" s="285">
        <v>95</v>
      </c>
      <c r="AA16" s="285" t="str">
        <f>+IF(AND(Z16&gt;=96,Z16&lt;=100),"Fuerte",IF(AND(Z16&gt;=86,Z16&lt;=95),"Moderado","Débil"))</f>
        <v>Moderado</v>
      </c>
      <c r="AB16" s="272" t="s">
        <v>195</v>
      </c>
      <c r="AC16" s="285" t="str">
        <f>+IFERROR(VLOOKUP(AA16&amp;AB16,'[4]DISEÑO DE CONTROLES'!$D$6:$E$14,2,0),"")</f>
        <v>Moderado</v>
      </c>
      <c r="AD16" s="272" t="s">
        <v>164</v>
      </c>
      <c r="AE16" s="272" t="s">
        <v>164</v>
      </c>
      <c r="AF16" s="459" t="e">
        <f>+IF(Z16="","",IF(Z16=0,M16,VLOOKUP(IF(Z16=0,M16,IF(AND(K16="CASI SEGURO",Z16=1),"PROBABLE",IF(AND(K16="PROBABLE",Z16=1),"POSIBLE",IF(AND(K16="POSIBLE",Z16=1),"IMPROBABLE",IF(AND(K16="CASI SEGURO",Z16=2),"POSIBLE",IF(AND(K16="PROBABLE",Z16=2),"IMPROBABLE",IF(AND(K16="POSIBLE",Z16=2),"RARO","RARO")))))))&amp;L16,[5]CONVENCIONESFORMULAS!$H$14:$K$38,4,0)))</f>
        <v>#N/A</v>
      </c>
      <c r="AG16" s="454" t="s">
        <v>209</v>
      </c>
      <c r="AH16" s="454"/>
      <c r="AI16" s="448"/>
      <c r="AJ16" s="448"/>
      <c r="AK16" s="448"/>
      <c r="AL16" s="461" t="s">
        <v>353</v>
      </c>
    </row>
    <row r="17" spans="1:264" s="136" customFormat="1" ht="36" customHeight="1">
      <c r="A17" s="456"/>
      <c r="B17" s="661"/>
      <c r="C17" s="503"/>
      <c r="D17" s="503"/>
      <c r="E17" s="449"/>
      <c r="F17" s="449"/>
      <c r="G17" s="497"/>
      <c r="H17" s="461" t="s">
        <v>790</v>
      </c>
      <c r="I17" s="449"/>
      <c r="J17" s="461"/>
      <c r="K17" s="456"/>
      <c r="L17" s="454"/>
      <c r="M17" s="474"/>
      <c r="N17" s="210" t="s">
        <v>1473</v>
      </c>
      <c r="O17" s="288" t="s">
        <v>886</v>
      </c>
      <c r="P17" s="352" t="s">
        <v>885</v>
      </c>
      <c r="Q17" s="272" t="s">
        <v>142</v>
      </c>
      <c r="R17" s="272" t="s">
        <v>144</v>
      </c>
      <c r="S17" s="275" t="s">
        <v>869</v>
      </c>
      <c r="T17" s="272" t="s">
        <v>146</v>
      </c>
      <c r="U17" s="272" t="s">
        <v>149</v>
      </c>
      <c r="V17" s="272" t="s">
        <v>151</v>
      </c>
      <c r="W17" s="273" t="s">
        <v>153</v>
      </c>
      <c r="X17" s="118" t="s">
        <v>870</v>
      </c>
      <c r="Y17" s="272" t="s">
        <v>155</v>
      </c>
      <c r="Z17" s="285">
        <v>95</v>
      </c>
      <c r="AA17" s="285" t="str">
        <f t="shared" ref="AA17" si="2">+IF(AND(Z17&gt;=96,Z17&lt;=100),"Fuerte",IF(AND(Z17&gt;=86,Z17&lt;=95),"Moderado","Débil"))</f>
        <v>Moderado</v>
      </c>
      <c r="AB17" s="272" t="s">
        <v>195</v>
      </c>
      <c r="AC17" s="285" t="str">
        <f>+IFERROR(VLOOKUP(AA17&amp;AB17,'[4]DISEÑO DE CONTROLES'!$D$6:$E$14,2,0),"")</f>
        <v>Moderado</v>
      </c>
      <c r="AD17" s="272" t="s">
        <v>164</v>
      </c>
      <c r="AE17" s="272" t="s">
        <v>164</v>
      </c>
      <c r="AF17" s="459"/>
      <c r="AG17" s="454"/>
      <c r="AH17" s="454"/>
      <c r="AI17" s="449"/>
      <c r="AJ17" s="449"/>
      <c r="AK17" s="449"/>
      <c r="AL17" s="461"/>
    </row>
    <row r="18" spans="1:264" s="136" customFormat="1" ht="45" customHeight="1">
      <c r="A18" s="456"/>
      <c r="B18" s="658"/>
      <c r="C18" s="483"/>
      <c r="D18" s="483"/>
      <c r="E18" s="450"/>
      <c r="F18" s="450"/>
      <c r="G18" s="485"/>
      <c r="H18" s="461"/>
      <c r="I18" s="450"/>
      <c r="J18" s="461"/>
      <c r="K18" s="456"/>
      <c r="L18" s="454"/>
      <c r="M18" s="474"/>
      <c r="N18" s="210" t="s">
        <v>1474</v>
      </c>
      <c r="O18" s="288" t="s">
        <v>887</v>
      </c>
      <c r="P18" s="352" t="s">
        <v>283</v>
      </c>
      <c r="Q18" s="272" t="s">
        <v>142</v>
      </c>
      <c r="R18" s="272" t="s">
        <v>144</v>
      </c>
      <c r="S18" s="275" t="s">
        <v>562</v>
      </c>
      <c r="T18" s="272" t="s">
        <v>146</v>
      </c>
      <c r="U18" s="272" t="s">
        <v>149</v>
      </c>
      <c r="V18" s="272" t="s">
        <v>151</v>
      </c>
      <c r="W18" s="273" t="s">
        <v>153</v>
      </c>
      <c r="X18" s="118" t="s">
        <v>870</v>
      </c>
      <c r="Y18" s="272" t="s">
        <v>155</v>
      </c>
      <c r="Z18" s="285">
        <v>95</v>
      </c>
      <c r="AA18" s="285" t="str">
        <f t="shared" ref="AA18" si="3">+IF(AND(Z18&gt;=96,Z18&lt;=100),"Fuerte",IF(AND(Z18&gt;=86,Z18&lt;=95),"Moderado","Débil"))</f>
        <v>Moderado</v>
      </c>
      <c r="AB18" s="272" t="s">
        <v>195</v>
      </c>
      <c r="AC18" s="285" t="str">
        <f>+IFERROR(VLOOKUP(AA18&amp;AB18,'[4]DISEÑO DE CONTROLES'!$D$6:$E$14,2,0),"")</f>
        <v>Moderado</v>
      </c>
      <c r="AD18" s="272" t="s">
        <v>164</v>
      </c>
      <c r="AE18" s="272" t="s">
        <v>164</v>
      </c>
      <c r="AF18" s="459"/>
      <c r="AG18" s="454"/>
      <c r="AH18" s="454"/>
      <c r="AI18" s="450"/>
      <c r="AJ18" s="450"/>
      <c r="AK18" s="450"/>
      <c r="AL18" s="461"/>
    </row>
    <row r="19" spans="1:264" s="136" customFormat="1" ht="60.75" customHeight="1">
      <c r="A19" s="206">
        <v>8</v>
      </c>
      <c r="B19" s="662" t="s">
        <v>1442</v>
      </c>
      <c r="C19" s="290" t="s">
        <v>871</v>
      </c>
      <c r="D19" s="290" t="s">
        <v>872</v>
      </c>
      <c r="E19" s="268" t="s">
        <v>86</v>
      </c>
      <c r="F19" s="268" t="s">
        <v>193</v>
      </c>
      <c r="G19" s="291" t="s">
        <v>193</v>
      </c>
      <c r="H19" s="273" t="s">
        <v>873</v>
      </c>
      <c r="I19" s="272" t="s">
        <v>1460</v>
      </c>
      <c r="J19" s="273" t="s">
        <v>874</v>
      </c>
      <c r="K19" s="285" t="s">
        <v>44</v>
      </c>
      <c r="L19" s="272" t="s">
        <v>48</v>
      </c>
      <c r="M19" s="283" t="str">
        <f>+IF(K19="","",VLOOKUP(K19&amp;L19,[4]CONVENCIONESFORMULAS!$H$14:$K$38,4,0))</f>
        <v>M2</v>
      </c>
      <c r="N19" s="210" t="s">
        <v>1475</v>
      </c>
      <c r="O19" s="288" t="s">
        <v>1476</v>
      </c>
      <c r="P19" s="352" t="s">
        <v>292</v>
      </c>
      <c r="Q19" s="272" t="s">
        <v>142</v>
      </c>
      <c r="R19" s="272" t="s">
        <v>144</v>
      </c>
      <c r="S19" s="275" t="s">
        <v>847</v>
      </c>
      <c r="T19" s="272" t="s">
        <v>146</v>
      </c>
      <c r="U19" s="272" t="s">
        <v>149</v>
      </c>
      <c r="V19" s="272" t="s">
        <v>151</v>
      </c>
      <c r="W19" s="273" t="s">
        <v>153</v>
      </c>
      <c r="X19" s="118" t="s">
        <v>875</v>
      </c>
      <c r="Y19" s="272" t="s">
        <v>155</v>
      </c>
      <c r="Z19" s="285">
        <v>95</v>
      </c>
      <c r="AA19" s="285" t="str">
        <f>+IF(AND(Z19&gt;=96,Z19&lt;=100),"Fuerte",IF(AND(Z19&gt;=86,Z19&lt;=95),"Moderado","Débil"))</f>
        <v>Moderado</v>
      </c>
      <c r="AB19" s="272" t="s">
        <v>196</v>
      </c>
      <c r="AC19" s="285" t="str">
        <f>+IFERROR(VLOOKUP(AA19&amp;AB19,'[4]DISEÑO DE CONTROLES'!$D$6:$E$14,2,0),"")</f>
        <v>Moderado</v>
      </c>
      <c r="AD19" s="272" t="s">
        <v>164</v>
      </c>
      <c r="AE19" s="272" t="s">
        <v>164</v>
      </c>
      <c r="AF19" s="278" t="e">
        <f>+IF(Z19="","",IF(Z19=0,M19,VLOOKUP(IF(Z19=0,M19,IF(AND(K19="CASI SEGURO",Z19=1),"PROBABLE",IF(AND(K19="PROBABLE",Z19=1),"POSIBLE",IF(AND(K19="POSIBLE",Z19=1),"IMPROBABLE",IF(AND(K19="CASI SEGURO",Z19=2),"POSIBLE",IF(AND(K19="PROBABLE",Z19=2),"IMPROBABLE",IF(AND(K19="POSIBLE",Z19=2),"RARO","RARO")))))))&amp;L19,[5]CONVENCIONESFORMULAS!$H$14:$K$38,4,0)))</f>
        <v>#N/A</v>
      </c>
      <c r="AG19" s="272" t="s">
        <v>209</v>
      </c>
      <c r="AH19" s="273"/>
      <c r="AI19" s="288"/>
      <c r="AJ19" s="273"/>
      <c r="AK19" s="273"/>
      <c r="AL19" s="273" t="s">
        <v>353</v>
      </c>
    </row>
    <row r="20" spans="1:264" s="136" customFormat="1" ht="117.75" customHeight="1">
      <c r="A20" s="206">
        <v>9</v>
      </c>
      <c r="B20" s="662" t="s">
        <v>1442</v>
      </c>
      <c r="C20" s="288" t="s">
        <v>855</v>
      </c>
      <c r="D20" s="288" t="s">
        <v>853</v>
      </c>
      <c r="E20" s="272" t="s">
        <v>62</v>
      </c>
      <c r="F20" s="272" t="s">
        <v>193</v>
      </c>
      <c r="G20" s="289" t="s">
        <v>193</v>
      </c>
      <c r="H20" s="273" t="s">
        <v>856</v>
      </c>
      <c r="I20" s="272" t="s">
        <v>1478</v>
      </c>
      <c r="J20" s="273" t="s">
        <v>854</v>
      </c>
      <c r="K20" s="285" t="s">
        <v>107</v>
      </c>
      <c r="L20" s="272" t="s">
        <v>49</v>
      </c>
      <c r="M20" s="277" t="str">
        <f>+IF(K20="","",VLOOKUP(K20&amp;L20,[4]CONVENCIONESFORMULAS!$H$14:$K$38,4,0))</f>
        <v>A7</v>
      </c>
      <c r="N20" s="210" t="s">
        <v>1479</v>
      </c>
      <c r="O20" s="288" t="s">
        <v>876</v>
      </c>
      <c r="P20" s="352" t="s">
        <v>877</v>
      </c>
      <c r="Q20" s="272" t="s">
        <v>142</v>
      </c>
      <c r="R20" s="272" t="s">
        <v>144</v>
      </c>
      <c r="S20" s="275" t="s">
        <v>878</v>
      </c>
      <c r="T20" s="272" t="s">
        <v>146</v>
      </c>
      <c r="U20" s="272" t="s">
        <v>148</v>
      </c>
      <c r="V20" s="272" t="s">
        <v>151</v>
      </c>
      <c r="W20" s="273" t="s">
        <v>153</v>
      </c>
      <c r="X20" s="118" t="s">
        <v>879</v>
      </c>
      <c r="Y20" s="272" t="s">
        <v>155</v>
      </c>
      <c r="Z20" s="285">
        <f>+IFERROR(VLOOKUP(Q20&amp;R20,'[4]CRITERIOS EVALUACIÓN'!$F$5:$I$18,4,0),0)+IFERROR(VLOOKUP(T20,'[4]CRITERIOS EVALUACIÓN'!$G$5:$I$18,3,0),0)+IFERROR(VLOOKUP('[4]MAPA DE RIESGOS 2020'!S56,'[4]CRITERIOS EVALUACIÓN'!$G$5:$I$18,3,0),0)+IFERROR(VLOOKUP('[4]MAPA DE RIESGOS 2020'!T56,'[4]CRITERIOS EVALUACIÓN'!$G$5:$I$18,3,0),0)+IFERROR(VLOOKUP(W20,'[4]CRITERIOS EVALUACIÓN'!$G$5:$I$18,3,0),0)+IFERROR(VLOOKUP(Y20,'[4]CRITERIOS EVALUACIÓN'!$G$5:$I$18,3,0),0)</f>
        <v>100</v>
      </c>
      <c r="AA20" s="285" t="str">
        <f>+IF(AND(Z20&gt;=96,Z20&lt;=100),"Fuerte",IF(AND(Z20&gt;=86,Z20&lt;=95),"Moderado","Débil"))</f>
        <v>Fuerte</v>
      </c>
      <c r="AB20" s="272" t="s">
        <v>196</v>
      </c>
      <c r="AC20" s="285" t="str">
        <f>+IFERROR(VLOOKUP(AA20&amp;AB20,'[4]DISEÑO DE CONTROLES'!$D$6:$E$14,2,0),"")</f>
        <v>Moderado</v>
      </c>
      <c r="AD20" s="272" t="s">
        <v>164</v>
      </c>
      <c r="AE20" s="272" t="s">
        <v>165</v>
      </c>
      <c r="AF20" s="293" t="e">
        <f>+IF(Z20="","",IF(Z20=0,M20,VLOOKUP(IF(Z20=0,M20,IF(AND(K20="CASI SEGURO",Z20=1),"PROBABLE",IF(AND(K20="PROBABLE",Z20=1),"POSIBLE",IF(AND(K20="POSIBLE",Z20=1),"IMPROBABLE",IF(AND(K20="CASI SEGURO",Z20=2),"POSIBLE",IF(AND(K20="PROBABLE",Z20=2),"IMPROBABLE",IF(AND(K20="POSIBLE",Z20=2),"RARO","RARO")))))))&amp;L20,[5]CONVENCIONESFORMULAS!$H$14:$K$38,4,0)))</f>
        <v>#N/A</v>
      </c>
      <c r="AG20" s="272" t="s">
        <v>210</v>
      </c>
      <c r="AH20" s="288" t="s">
        <v>1480</v>
      </c>
      <c r="AI20" s="288" t="s">
        <v>880</v>
      </c>
      <c r="AJ20" s="288" t="s">
        <v>1481</v>
      </c>
      <c r="AK20" s="288" t="s">
        <v>881</v>
      </c>
      <c r="AL20" s="273" t="s">
        <v>353</v>
      </c>
    </row>
    <row r="21" spans="1:264" s="187" customFormat="1" ht="75.75" customHeight="1">
      <c r="A21" s="285">
        <v>10</v>
      </c>
      <c r="B21" s="659" t="s">
        <v>1442</v>
      </c>
      <c r="C21" s="301" t="s">
        <v>628</v>
      </c>
      <c r="D21" s="301" t="s">
        <v>629</v>
      </c>
      <c r="E21" s="274" t="s">
        <v>85</v>
      </c>
      <c r="F21" s="279" t="s">
        <v>193</v>
      </c>
      <c r="G21" s="191" t="s">
        <v>193</v>
      </c>
      <c r="H21" s="306" t="s">
        <v>630</v>
      </c>
      <c r="I21" s="143" t="s">
        <v>1761</v>
      </c>
      <c r="J21" s="306" t="s">
        <v>631</v>
      </c>
      <c r="K21" s="285" t="s">
        <v>44</v>
      </c>
      <c r="L21" s="272" t="s">
        <v>8</v>
      </c>
      <c r="M21" s="150" t="str">
        <f>+IF(K21="","",VLOOKUP(K21&amp;L21,[1]CONVENCIONESFORMULAS!$H$14:$K$38,4,0))</f>
        <v>A5</v>
      </c>
      <c r="N21" s="319" t="s">
        <v>1759</v>
      </c>
      <c r="O21" s="312" t="s">
        <v>1756</v>
      </c>
      <c r="P21" s="355" t="s">
        <v>1755</v>
      </c>
      <c r="Q21" s="272" t="s">
        <v>142</v>
      </c>
      <c r="R21" s="272" t="s">
        <v>144</v>
      </c>
      <c r="S21" s="307" t="s">
        <v>1757</v>
      </c>
      <c r="T21" s="272" t="s">
        <v>146</v>
      </c>
      <c r="U21" s="272" t="s">
        <v>148</v>
      </c>
      <c r="V21" s="272" t="s">
        <v>151</v>
      </c>
      <c r="W21" s="273" t="s">
        <v>153</v>
      </c>
      <c r="X21" s="190" t="s">
        <v>1758</v>
      </c>
      <c r="Y21" s="272" t="s">
        <v>155</v>
      </c>
      <c r="Z21" s="196">
        <v>100</v>
      </c>
      <c r="AA21" s="196" t="str">
        <f>+IF(AND(Z21&gt;=96,Z21&lt;=100),"Fuerte",IF(AND(Z21&gt;=86,Z21&lt;=95),"Moderado","Débil"))</f>
        <v>Fuerte</v>
      </c>
      <c r="AB21" s="272" t="s">
        <v>195</v>
      </c>
      <c r="AC21" s="196" t="str">
        <f>+IFERROR(VLOOKUP(AA21&amp;AB21,'[6]DISEÑO DE CONTROLES'!$D$6:$E$14,2,0),"")</f>
        <v>Fuerte</v>
      </c>
      <c r="AD21" s="272" t="s">
        <v>164</v>
      </c>
      <c r="AE21" s="279" t="s">
        <v>164</v>
      </c>
      <c r="AF21" s="278"/>
      <c r="AG21" s="279" t="s">
        <v>209</v>
      </c>
      <c r="AH21" s="306"/>
      <c r="AI21" s="306"/>
      <c r="AJ21" s="306"/>
      <c r="AK21" s="266"/>
      <c r="AL21" s="266" t="s">
        <v>756</v>
      </c>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c r="CN21" s="136"/>
      <c r="CO21" s="136"/>
      <c r="CP21" s="136"/>
      <c r="CQ21" s="136"/>
      <c r="CR21" s="136"/>
      <c r="CS21" s="136"/>
      <c r="CT21" s="136"/>
      <c r="CU21" s="136"/>
      <c r="CV21" s="136"/>
      <c r="CW21" s="136"/>
      <c r="CX21" s="136"/>
      <c r="CY21" s="136"/>
      <c r="CZ21" s="136"/>
      <c r="DA21" s="136"/>
      <c r="DB21" s="136"/>
      <c r="DC21" s="136"/>
      <c r="DD21" s="136"/>
      <c r="DE21" s="136"/>
      <c r="DF21" s="136"/>
      <c r="DG21" s="136"/>
      <c r="DH21" s="136"/>
      <c r="DI21" s="136"/>
      <c r="DJ21" s="136"/>
      <c r="DK21" s="136"/>
      <c r="DL21" s="136"/>
      <c r="DM21" s="136"/>
      <c r="DN21" s="136"/>
      <c r="DO21" s="136"/>
      <c r="DP21" s="136"/>
      <c r="DQ21" s="136"/>
      <c r="DR21" s="136"/>
      <c r="DS21" s="136"/>
      <c r="DT21" s="136"/>
      <c r="DU21" s="136"/>
      <c r="DV21" s="136"/>
      <c r="DW21" s="136"/>
      <c r="DX21" s="136"/>
      <c r="DY21" s="136"/>
      <c r="DZ21" s="136"/>
      <c r="EA21" s="136"/>
      <c r="EB21" s="136"/>
      <c r="EC21" s="136"/>
      <c r="ED21" s="136"/>
      <c r="EE21" s="136"/>
      <c r="EF21" s="136"/>
      <c r="EG21" s="136"/>
      <c r="EH21" s="136"/>
      <c r="EI21" s="136"/>
      <c r="EJ21" s="136"/>
      <c r="EK21" s="136"/>
      <c r="EL21" s="136"/>
      <c r="EM21" s="136"/>
      <c r="EN21" s="136"/>
      <c r="EO21" s="136"/>
      <c r="EP21" s="136"/>
      <c r="EQ21" s="136"/>
      <c r="ER21" s="136"/>
      <c r="ES21" s="136"/>
      <c r="ET21" s="136"/>
      <c r="EU21" s="136"/>
      <c r="EV21" s="136"/>
      <c r="EW21" s="136"/>
      <c r="EX21" s="136"/>
      <c r="EY21" s="136"/>
      <c r="EZ21" s="136"/>
      <c r="FA21" s="136"/>
      <c r="FB21" s="136"/>
      <c r="FC21" s="136"/>
      <c r="FD21" s="136"/>
      <c r="FE21" s="136"/>
      <c r="FF21" s="136"/>
      <c r="FG21" s="136"/>
      <c r="FH21" s="136"/>
      <c r="FI21" s="136"/>
      <c r="FJ21" s="136"/>
      <c r="FK21" s="136"/>
      <c r="FL21" s="136"/>
      <c r="FM21" s="136"/>
      <c r="FN21" s="136"/>
      <c r="FO21" s="136"/>
      <c r="FP21" s="136"/>
      <c r="FQ21" s="136"/>
      <c r="FR21" s="136"/>
      <c r="FS21" s="136"/>
      <c r="FT21" s="136"/>
      <c r="FU21" s="136"/>
      <c r="FV21" s="136"/>
      <c r="FW21" s="136"/>
      <c r="FX21" s="136"/>
      <c r="FY21" s="136"/>
      <c r="FZ21" s="136"/>
      <c r="GA21" s="136"/>
      <c r="GB21" s="136"/>
      <c r="GC21" s="136"/>
      <c r="GD21" s="136"/>
      <c r="GE21" s="136"/>
      <c r="GF21" s="136"/>
      <c r="GG21" s="136"/>
      <c r="GH21" s="136"/>
      <c r="GI21" s="136"/>
      <c r="GJ21" s="136"/>
      <c r="GK21" s="136"/>
      <c r="GL21" s="136"/>
      <c r="GM21" s="136"/>
      <c r="GN21" s="136"/>
      <c r="GO21" s="136"/>
      <c r="GP21" s="136"/>
      <c r="GQ21" s="136"/>
      <c r="GR21" s="136"/>
      <c r="GS21" s="136"/>
      <c r="GT21" s="136"/>
      <c r="GU21" s="136"/>
      <c r="GV21" s="136"/>
      <c r="GW21" s="136"/>
      <c r="GX21" s="136"/>
      <c r="GY21" s="136"/>
      <c r="GZ21" s="136"/>
      <c r="HA21" s="136"/>
      <c r="HB21" s="136"/>
      <c r="HC21" s="136"/>
      <c r="HD21" s="136"/>
      <c r="HE21" s="136"/>
      <c r="HF21" s="136"/>
      <c r="HG21" s="136"/>
      <c r="HH21" s="136"/>
      <c r="HI21" s="136"/>
      <c r="HJ21" s="136"/>
      <c r="HK21" s="136"/>
      <c r="HL21" s="136"/>
      <c r="HM21" s="136"/>
      <c r="HN21" s="136"/>
      <c r="HO21" s="136"/>
      <c r="HP21" s="136"/>
      <c r="HQ21" s="136"/>
      <c r="HR21" s="136"/>
      <c r="HS21" s="136"/>
      <c r="HT21" s="136"/>
      <c r="HU21" s="136"/>
      <c r="HV21" s="136"/>
      <c r="HW21" s="136"/>
      <c r="HX21" s="136"/>
      <c r="HY21" s="136"/>
      <c r="HZ21" s="136"/>
      <c r="IA21" s="136"/>
      <c r="IB21" s="136"/>
      <c r="IC21" s="136"/>
      <c r="ID21" s="136"/>
      <c r="IE21" s="136"/>
      <c r="IF21" s="136"/>
      <c r="IG21" s="136"/>
      <c r="IH21" s="136"/>
      <c r="II21" s="136"/>
      <c r="IJ21" s="136"/>
      <c r="IK21" s="136"/>
      <c r="IL21" s="136"/>
      <c r="IM21" s="136"/>
      <c r="IN21" s="136"/>
      <c r="IO21" s="136"/>
      <c r="IP21" s="136"/>
      <c r="IQ21" s="136"/>
      <c r="IR21" s="136"/>
      <c r="IS21" s="136"/>
      <c r="IT21" s="136"/>
      <c r="IU21" s="136"/>
      <c r="IV21" s="136"/>
      <c r="IW21" s="136"/>
      <c r="IX21" s="136"/>
      <c r="IY21" s="136"/>
      <c r="IZ21" s="136"/>
      <c r="JA21" s="136"/>
      <c r="JB21" s="136"/>
      <c r="JC21" s="136"/>
      <c r="JD21" s="136"/>
    </row>
    <row r="22" spans="1:264" s="187" customFormat="1" ht="78" customHeight="1">
      <c r="A22" s="285">
        <v>11</v>
      </c>
      <c r="B22" s="659" t="s">
        <v>1442</v>
      </c>
      <c r="C22" s="296" t="s">
        <v>633</v>
      </c>
      <c r="D22" s="301" t="s">
        <v>634</v>
      </c>
      <c r="E22" s="274" t="s">
        <v>85</v>
      </c>
      <c r="F22" s="279" t="s">
        <v>193</v>
      </c>
      <c r="G22" s="191" t="s">
        <v>193</v>
      </c>
      <c r="H22" s="306" t="s">
        <v>635</v>
      </c>
      <c r="I22" s="143" t="s">
        <v>1761</v>
      </c>
      <c r="J22" s="306" t="s">
        <v>636</v>
      </c>
      <c r="K22" s="285" t="s">
        <v>44</v>
      </c>
      <c r="L22" s="272" t="s">
        <v>48</v>
      </c>
      <c r="M22" s="130" t="str">
        <f>+IF(K22="","",VLOOKUP(K22&amp;L22,[1]CONVENCIONESFORMULAS!$H$14:$K$38,4,0))</f>
        <v>M2</v>
      </c>
      <c r="N22" s="319" t="s">
        <v>1765</v>
      </c>
      <c r="O22" s="306" t="s">
        <v>1762</v>
      </c>
      <c r="P22" s="355" t="s">
        <v>632</v>
      </c>
      <c r="Q22" s="272" t="s">
        <v>142</v>
      </c>
      <c r="R22" s="272" t="s">
        <v>144</v>
      </c>
      <c r="S22" s="307" t="s">
        <v>916</v>
      </c>
      <c r="T22" s="272" t="s">
        <v>146</v>
      </c>
      <c r="U22" s="272" t="s">
        <v>148</v>
      </c>
      <c r="V22" s="272" t="s">
        <v>151</v>
      </c>
      <c r="W22" s="273" t="s">
        <v>153</v>
      </c>
      <c r="X22" s="190" t="s">
        <v>915</v>
      </c>
      <c r="Y22" s="272" t="s">
        <v>155</v>
      </c>
      <c r="Z22" s="196">
        <v>100</v>
      </c>
      <c r="AA22" s="196" t="str">
        <f>+IF(AND(Z22&gt;=96,Z22&lt;=100),"Fuerte",IF(AND(Z22&gt;=86,Z22&lt;=95),"Moderado","Débil"))</f>
        <v>Fuerte</v>
      </c>
      <c r="AB22" s="272" t="s">
        <v>195</v>
      </c>
      <c r="AC22" s="196" t="str">
        <f>+IFERROR(VLOOKUP(AA22&amp;AB22,'[6]DISEÑO DE CONTROLES'!$D$6:$E$14,2,0),"")</f>
        <v>Fuerte</v>
      </c>
      <c r="AD22" s="272" t="s">
        <v>164</v>
      </c>
      <c r="AE22" s="279" t="s">
        <v>164</v>
      </c>
      <c r="AF22" s="278"/>
      <c r="AG22" s="279" t="s">
        <v>209</v>
      </c>
      <c r="AH22" s="306"/>
      <c r="AI22" s="306"/>
      <c r="AJ22" s="306"/>
      <c r="AK22" s="266"/>
      <c r="AL22" s="266" t="s">
        <v>756</v>
      </c>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D22" s="136"/>
      <c r="EE22" s="136"/>
      <c r="EF22" s="136"/>
      <c r="EG22" s="136"/>
      <c r="EH22" s="136"/>
      <c r="EI22" s="136"/>
      <c r="EJ22" s="136"/>
      <c r="EK22" s="136"/>
      <c r="EL22" s="136"/>
      <c r="EM22" s="136"/>
      <c r="EN22" s="136"/>
      <c r="EO22" s="136"/>
      <c r="EP22" s="136"/>
      <c r="EQ22" s="136"/>
      <c r="ER22" s="136"/>
      <c r="ES22" s="136"/>
      <c r="ET22" s="136"/>
      <c r="EU22" s="136"/>
      <c r="EV22" s="136"/>
      <c r="EW22" s="136"/>
      <c r="EX22" s="136"/>
      <c r="EY22" s="136"/>
      <c r="EZ22" s="136"/>
      <c r="FA22" s="136"/>
      <c r="FB22" s="136"/>
      <c r="FC22" s="136"/>
      <c r="FD22" s="136"/>
      <c r="FE22" s="136"/>
      <c r="FF22" s="136"/>
      <c r="FG22" s="136"/>
      <c r="FH22" s="136"/>
      <c r="FI22" s="136"/>
      <c r="FJ22" s="136"/>
      <c r="FK22" s="136"/>
      <c r="FL22" s="136"/>
      <c r="FM22" s="136"/>
      <c r="FN22" s="136"/>
      <c r="FO22" s="136"/>
      <c r="FP22" s="136"/>
      <c r="FQ22" s="136"/>
      <c r="FR22" s="136"/>
      <c r="FS22" s="136"/>
      <c r="FT22" s="136"/>
      <c r="FU22" s="136"/>
      <c r="FV22" s="136"/>
      <c r="FW22" s="136"/>
      <c r="FX22" s="136"/>
      <c r="FY22" s="136"/>
      <c r="FZ22" s="136"/>
      <c r="GA22" s="136"/>
      <c r="GB22" s="136"/>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c r="HC22" s="136"/>
      <c r="HD22" s="136"/>
      <c r="HE22" s="136"/>
      <c r="HF22" s="136"/>
      <c r="HG22" s="136"/>
      <c r="HH22" s="136"/>
      <c r="HI22" s="136"/>
      <c r="HJ22" s="136"/>
      <c r="HK22" s="136"/>
      <c r="HL22" s="136"/>
      <c r="HM22" s="136"/>
      <c r="HN22" s="136"/>
      <c r="HO22" s="136"/>
      <c r="HP22" s="136"/>
      <c r="HQ22" s="136"/>
      <c r="HR22" s="136"/>
      <c r="HS22" s="136"/>
      <c r="HT22" s="136"/>
      <c r="HU22" s="136"/>
      <c r="HV22" s="136"/>
      <c r="HW22" s="136"/>
      <c r="HX22" s="136"/>
      <c r="HY22" s="136"/>
      <c r="HZ22" s="136"/>
      <c r="IA22" s="136"/>
      <c r="IB22" s="136"/>
      <c r="IC22" s="136"/>
      <c r="ID22" s="136"/>
      <c r="IE22" s="136"/>
      <c r="IF22" s="136"/>
      <c r="IG22" s="136"/>
      <c r="IH22" s="136"/>
      <c r="II22" s="136"/>
      <c r="IJ22" s="136"/>
      <c r="IK22" s="136"/>
      <c r="IL22" s="136"/>
      <c r="IM22" s="136"/>
      <c r="IN22" s="136"/>
      <c r="IO22" s="136"/>
      <c r="IP22" s="136"/>
      <c r="IQ22" s="136"/>
      <c r="IR22" s="136"/>
      <c r="IS22" s="136"/>
      <c r="IT22" s="136"/>
      <c r="IU22" s="136"/>
      <c r="IV22" s="136"/>
      <c r="IW22" s="136"/>
      <c r="IX22" s="136"/>
      <c r="IY22" s="136"/>
      <c r="IZ22" s="136"/>
      <c r="JA22" s="136"/>
      <c r="JB22" s="136"/>
      <c r="JC22" s="136"/>
      <c r="JD22" s="136"/>
    </row>
    <row r="23" spans="1:264" s="161" customFormat="1" ht="76.5" customHeight="1">
      <c r="A23" s="285">
        <v>12</v>
      </c>
      <c r="B23" s="659" t="s">
        <v>1442</v>
      </c>
      <c r="C23" s="296" t="s">
        <v>637</v>
      </c>
      <c r="D23" s="190" t="s">
        <v>638</v>
      </c>
      <c r="E23" s="274" t="s">
        <v>85</v>
      </c>
      <c r="F23" s="279" t="s">
        <v>193</v>
      </c>
      <c r="G23" s="191" t="s">
        <v>193</v>
      </c>
      <c r="H23" s="266" t="s">
        <v>639</v>
      </c>
      <c r="I23" s="313" t="s">
        <v>1764</v>
      </c>
      <c r="J23" s="266" t="s">
        <v>1763</v>
      </c>
      <c r="K23" s="196" t="s">
        <v>43</v>
      </c>
      <c r="L23" s="272" t="s">
        <v>8</v>
      </c>
      <c r="M23" s="150" t="str">
        <f>+IF(K23="","",VLOOKUP(K23&amp;L23,[1]CONVENCIONESFORMULAS!$H$14:$K$38,4,0))</f>
        <v>A4</v>
      </c>
      <c r="N23" s="319" t="s">
        <v>1766</v>
      </c>
      <c r="O23" s="301" t="s">
        <v>917</v>
      </c>
      <c r="P23" s="357" t="s">
        <v>640</v>
      </c>
      <c r="Q23" s="272" t="s">
        <v>142</v>
      </c>
      <c r="R23" s="272" t="s">
        <v>144</v>
      </c>
      <c r="S23" s="307" t="s">
        <v>489</v>
      </c>
      <c r="T23" s="272" t="s">
        <v>146</v>
      </c>
      <c r="U23" s="272" t="s">
        <v>148</v>
      </c>
      <c r="V23" s="272" t="s">
        <v>151</v>
      </c>
      <c r="W23" s="273" t="s">
        <v>153</v>
      </c>
      <c r="X23" s="189" t="s">
        <v>918</v>
      </c>
      <c r="Y23" s="272" t="s">
        <v>155</v>
      </c>
      <c r="Z23" s="196">
        <v>100</v>
      </c>
      <c r="AA23" s="196" t="str">
        <f>+IF(AND(Z23&gt;=96,Z23&lt;=100),"Fuerte",IF(AND(Z23&gt;=86,Z23&lt;=95),"Moderado","Débil"))</f>
        <v>Fuerte</v>
      </c>
      <c r="AB23" s="272" t="s">
        <v>195</v>
      </c>
      <c r="AC23" s="196" t="str">
        <f>+IFERROR(VLOOKUP(AA23&amp;AB23,'[7]DISEÑO DE CONTROLES'!$D$6:$E$14,2,0),"")</f>
        <v>Fuerte</v>
      </c>
      <c r="AD23" s="272" t="s">
        <v>164</v>
      </c>
      <c r="AE23" s="279" t="s">
        <v>164</v>
      </c>
      <c r="AF23" s="278" t="e">
        <f>+IF(Z23="","",IF(Z23=0,M23,VLOOKUP(IF(Z23=0,M23,IF(AND(K23="CASI SEGURO",Z23=1),"PROBABLE",IF(AND(K23="PROBABLE",Z23=1),"POSIBLE",IF(AND(K23="POSIBLE",Z23=1),"IMPROBABLE",IF(AND(K23="CASI SEGURO",Z23=2),"POSIBLE",IF(AND(K23="PROBABLE",Z23=2),"IMPROBABLE",IF(AND(K23="POSIBLE",Z23=2),"RARO","RARO")))))))&amp;L23,[5]CONVENCIONESFORMULAS!$H$14:$K$38,4,0)))</f>
        <v>#N/A</v>
      </c>
      <c r="AG23" s="279" t="s">
        <v>209</v>
      </c>
      <c r="AH23" s="306"/>
      <c r="AI23" s="306"/>
      <c r="AJ23" s="306"/>
      <c r="AK23" s="306"/>
      <c r="AL23" s="292" t="s">
        <v>756</v>
      </c>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c r="IM23" s="136"/>
      <c r="IN23" s="136"/>
      <c r="IO23" s="136"/>
      <c r="IP23" s="136"/>
      <c r="IQ23" s="136"/>
      <c r="IR23" s="136"/>
      <c r="IS23" s="136"/>
      <c r="IT23" s="136"/>
      <c r="IU23" s="136"/>
      <c r="IV23" s="136"/>
      <c r="IW23" s="136"/>
      <c r="IX23" s="136"/>
      <c r="IY23" s="136"/>
      <c r="IZ23" s="136"/>
      <c r="JA23" s="136"/>
      <c r="JB23" s="136"/>
      <c r="JC23" s="136"/>
      <c r="JD23" s="136"/>
    </row>
    <row r="24" spans="1:264" s="161" customFormat="1" ht="81.75" customHeight="1">
      <c r="A24" s="285">
        <v>13</v>
      </c>
      <c r="B24" s="659" t="s">
        <v>1442</v>
      </c>
      <c r="C24" s="301" t="s">
        <v>641</v>
      </c>
      <c r="D24" s="190" t="s">
        <v>642</v>
      </c>
      <c r="E24" s="279" t="s">
        <v>62</v>
      </c>
      <c r="F24" s="279" t="s">
        <v>193</v>
      </c>
      <c r="G24" s="191" t="s">
        <v>193</v>
      </c>
      <c r="H24" s="266" t="s">
        <v>643</v>
      </c>
      <c r="I24" s="313" t="s">
        <v>1296</v>
      </c>
      <c r="J24" s="266" t="s">
        <v>644</v>
      </c>
      <c r="K24" s="196" t="s">
        <v>45</v>
      </c>
      <c r="L24" s="272" t="s">
        <v>87</v>
      </c>
      <c r="M24" s="138" t="str">
        <f>+IF(K24="","",VLOOKUP(K24&amp;L24,[1]CONVENCIONESFORMULAS!$H$14:$K$38,4,0))</f>
        <v>E8</v>
      </c>
      <c r="N24" s="319" t="s">
        <v>1767</v>
      </c>
      <c r="O24" s="301" t="s">
        <v>919</v>
      </c>
      <c r="P24" s="357" t="s">
        <v>920</v>
      </c>
      <c r="Q24" s="272" t="s">
        <v>142</v>
      </c>
      <c r="R24" s="272" t="s">
        <v>144</v>
      </c>
      <c r="S24" s="307" t="s">
        <v>921</v>
      </c>
      <c r="T24" s="272" t="s">
        <v>146</v>
      </c>
      <c r="U24" s="272" t="s">
        <v>148</v>
      </c>
      <c r="V24" s="272" t="s">
        <v>151</v>
      </c>
      <c r="W24" s="273" t="s">
        <v>153</v>
      </c>
      <c r="X24" s="189" t="s">
        <v>922</v>
      </c>
      <c r="Y24" s="272" t="s">
        <v>155</v>
      </c>
      <c r="Z24" s="196">
        <v>100</v>
      </c>
      <c r="AA24" s="196" t="s">
        <v>645</v>
      </c>
      <c r="AB24" s="272" t="s">
        <v>195</v>
      </c>
      <c r="AC24" s="196" t="str">
        <f>+IFERROR(VLOOKUP(AA24&amp;AB24,'[7]DISEÑO DE CONTROLES'!$D$6:$E$14,2,0),"")</f>
        <v>Fuerte</v>
      </c>
      <c r="AD24" s="272" t="s">
        <v>164</v>
      </c>
      <c r="AE24" s="279" t="s">
        <v>165</v>
      </c>
      <c r="AF24" s="280"/>
      <c r="AG24" s="279" t="s">
        <v>210</v>
      </c>
      <c r="AH24" s="306" t="s">
        <v>1768</v>
      </c>
      <c r="AI24" s="306" t="s">
        <v>1769</v>
      </c>
      <c r="AJ24" s="306" t="s">
        <v>646</v>
      </c>
      <c r="AK24" s="306" t="s">
        <v>1770</v>
      </c>
      <c r="AL24" s="292" t="s">
        <v>756</v>
      </c>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136"/>
      <c r="DV24" s="136"/>
      <c r="DW24" s="136"/>
      <c r="DX24" s="136"/>
      <c r="DY24" s="136"/>
      <c r="DZ24" s="136"/>
      <c r="EA24" s="136"/>
      <c r="EB24" s="136"/>
      <c r="EC24" s="136"/>
      <c r="ED24" s="136"/>
      <c r="EE24" s="136"/>
      <c r="EF24" s="136"/>
      <c r="EG24" s="136"/>
      <c r="EH24" s="136"/>
      <c r="EI24" s="136"/>
      <c r="EJ24" s="136"/>
      <c r="EK24" s="136"/>
      <c r="EL24" s="136"/>
      <c r="EM24" s="136"/>
      <c r="EN24" s="136"/>
      <c r="EO24" s="136"/>
      <c r="EP24" s="136"/>
      <c r="EQ24" s="136"/>
      <c r="ER24" s="136"/>
      <c r="ES24" s="136"/>
      <c r="ET24" s="136"/>
      <c r="EU24" s="136"/>
      <c r="EV24" s="136"/>
      <c r="EW24" s="136"/>
      <c r="EX24" s="136"/>
      <c r="EY24" s="136"/>
      <c r="EZ24" s="136"/>
      <c r="FA24" s="136"/>
      <c r="FB24" s="136"/>
      <c r="FC24" s="13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c r="GA24" s="136"/>
      <c r="GB24" s="136"/>
      <c r="GC24" s="136"/>
      <c r="GD24" s="136"/>
      <c r="GE24" s="136"/>
      <c r="GF24" s="136"/>
      <c r="GG24" s="136"/>
      <c r="GH24" s="136"/>
      <c r="GI24" s="136"/>
      <c r="GJ24" s="136"/>
      <c r="GK24" s="136"/>
      <c r="GL24" s="136"/>
      <c r="GM24" s="136"/>
      <c r="GN24" s="136"/>
      <c r="GO24" s="136"/>
      <c r="GP24" s="136"/>
      <c r="GQ24" s="136"/>
      <c r="GR24" s="136"/>
      <c r="GS24" s="136"/>
      <c r="GT24" s="136"/>
      <c r="GU24" s="136"/>
      <c r="GV24" s="136"/>
      <c r="GW24" s="136"/>
      <c r="GX24" s="136"/>
      <c r="GY24" s="136"/>
      <c r="GZ24" s="136"/>
      <c r="HA24" s="136"/>
      <c r="HB24" s="136"/>
      <c r="HC24" s="136"/>
      <c r="HD24" s="136"/>
      <c r="HE24" s="136"/>
      <c r="HF24" s="136"/>
      <c r="HG24" s="136"/>
      <c r="HH24" s="136"/>
      <c r="HI24" s="136"/>
      <c r="HJ24" s="136"/>
      <c r="HK24" s="136"/>
      <c r="HL24" s="136"/>
      <c r="HM24" s="136"/>
      <c r="HN24" s="136"/>
      <c r="HO24" s="136"/>
      <c r="HP24" s="136"/>
      <c r="HQ24" s="136"/>
      <c r="HR24" s="136"/>
      <c r="HS24" s="136"/>
      <c r="HT24" s="136"/>
      <c r="HU24" s="136"/>
      <c r="HV24" s="136"/>
      <c r="HW24" s="136"/>
      <c r="HX24" s="136"/>
      <c r="HY24" s="136"/>
      <c r="HZ24" s="136"/>
      <c r="IA24" s="136"/>
      <c r="IB24" s="136"/>
      <c r="IC24" s="136"/>
      <c r="ID24" s="136"/>
      <c r="IE24" s="136"/>
      <c r="IF24" s="136"/>
      <c r="IG24" s="136"/>
      <c r="IH24" s="136"/>
      <c r="II24" s="136"/>
      <c r="IJ24" s="136"/>
      <c r="IK24" s="136"/>
      <c r="IL24" s="136"/>
      <c r="IM24" s="136"/>
      <c r="IN24" s="136"/>
      <c r="IO24" s="136"/>
      <c r="IP24" s="136"/>
      <c r="IQ24" s="136"/>
      <c r="IR24" s="136"/>
      <c r="IS24" s="136"/>
      <c r="IT24" s="136"/>
      <c r="IU24" s="136"/>
      <c r="IV24" s="136"/>
      <c r="IW24" s="136"/>
      <c r="IX24" s="136"/>
      <c r="IY24" s="136"/>
      <c r="IZ24" s="136"/>
      <c r="JA24" s="136"/>
      <c r="JB24" s="136"/>
      <c r="JC24" s="136"/>
      <c r="JD24" s="136"/>
    </row>
    <row r="25" spans="1:264" s="132" customFormat="1" ht="95.25" customHeight="1">
      <c r="A25" s="285">
        <v>14</v>
      </c>
      <c r="B25" s="659" t="s">
        <v>1442</v>
      </c>
      <c r="C25" s="190" t="s">
        <v>647</v>
      </c>
      <c r="D25" s="190" t="s">
        <v>648</v>
      </c>
      <c r="E25" s="279" t="s">
        <v>85</v>
      </c>
      <c r="F25" s="279" t="s">
        <v>193</v>
      </c>
      <c r="G25" s="191" t="s">
        <v>193</v>
      </c>
      <c r="H25" s="266" t="s">
        <v>649</v>
      </c>
      <c r="I25" s="313" t="s">
        <v>1771</v>
      </c>
      <c r="J25" s="266" t="s">
        <v>650</v>
      </c>
      <c r="K25" s="196" t="s">
        <v>45</v>
      </c>
      <c r="L25" s="272" t="s">
        <v>8</v>
      </c>
      <c r="M25" s="151" t="str">
        <f>+IF(K25="","",VLOOKUP(K25&amp;L25,[1]CONVENCIONESFORMULAS!$H$14:$K$38,4,0))</f>
        <v>M3</v>
      </c>
      <c r="N25" s="319" t="s">
        <v>1772</v>
      </c>
      <c r="O25" s="301" t="s">
        <v>923</v>
      </c>
      <c r="P25" s="357" t="s">
        <v>640</v>
      </c>
      <c r="Q25" s="272" t="s">
        <v>142</v>
      </c>
      <c r="R25" s="272" t="s">
        <v>144</v>
      </c>
      <c r="S25" s="307" t="s">
        <v>846</v>
      </c>
      <c r="T25" s="272" t="s">
        <v>146</v>
      </c>
      <c r="U25" s="272" t="s">
        <v>148</v>
      </c>
      <c r="V25" s="272" t="s">
        <v>151</v>
      </c>
      <c r="W25" s="273" t="s">
        <v>153</v>
      </c>
      <c r="X25" s="189" t="s">
        <v>651</v>
      </c>
      <c r="Y25" s="272" t="s">
        <v>155</v>
      </c>
      <c r="Z25" s="196">
        <v>100</v>
      </c>
      <c r="AA25" s="196" t="str">
        <f>+IF(AND(Z25&gt;=96,Z25&lt;=100),"Fuerte",IF(AND(Z25&gt;=86,Z25&lt;=95),"Moderado","Débil"))</f>
        <v>Fuerte</v>
      </c>
      <c r="AB25" s="272" t="s">
        <v>195</v>
      </c>
      <c r="AC25" s="196" t="str">
        <f>+IFERROR(VLOOKUP(AA25&amp;AB25,'[7]DISEÑO DE CONTROLES'!$D$6:$E$14,2,0),"")</f>
        <v>Fuerte</v>
      </c>
      <c r="AD25" s="272" t="s">
        <v>164</v>
      </c>
      <c r="AE25" s="279" t="s">
        <v>164</v>
      </c>
      <c r="AF25" s="278"/>
      <c r="AG25" s="279" t="s">
        <v>209</v>
      </c>
      <c r="AH25" s="306"/>
      <c r="AI25" s="306"/>
      <c r="AJ25" s="306"/>
      <c r="AK25" s="306"/>
      <c r="AL25" s="292" t="s">
        <v>756</v>
      </c>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DW25" s="131"/>
      <c r="DX25" s="131"/>
      <c r="DY25" s="131"/>
      <c r="DZ25" s="131"/>
      <c r="EA25" s="131"/>
      <c r="EB25" s="131"/>
      <c r="EC25" s="131"/>
      <c r="ED25" s="131"/>
      <c r="EE25" s="131"/>
      <c r="EF25" s="131"/>
      <c r="EG25" s="131"/>
      <c r="EH25" s="131"/>
      <c r="EI25" s="131"/>
      <c r="EJ25" s="131"/>
      <c r="EK25" s="131"/>
      <c r="EL25" s="131"/>
      <c r="EM25" s="131"/>
      <c r="EN25" s="131"/>
      <c r="EO25" s="131"/>
      <c r="EP25" s="131"/>
      <c r="EQ25" s="131"/>
      <c r="ER25" s="131"/>
      <c r="ES25" s="131"/>
      <c r="ET25" s="131"/>
      <c r="EU25" s="131"/>
      <c r="EV25" s="131"/>
      <c r="EW25" s="131"/>
      <c r="EX25" s="131"/>
      <c r="EY25" s="131"/>
      <c r="EZ25" s="131"/>
      <c r="FA25" s="131"/>
      <c r="FB25" s="131"/>
      <c r="FC25" s="131"/>
      <c r="FD25" s="131"/>
      <c r="FE25" s="131"/>
      <c r="FF25" s="131"/>
      <c r="FG25" s="131"/>
      <c r="FH25" s="131"/>
      <c r="FI25" s="131"/>
      <c r="FJ25" s="131"/>
      <c r="FK25" s="131"/>
      <c r="FL25" s="131"/>
      <c r="FM25" s="131"/>
      <c r="FN25" s="131"/>
      <c r="FO25" s="131"/>
      <c r="FP25" s="131"/>
      <c r="FQ25" s="131"/>
      <c r="FR25" s="131"/>
      <c r="FS25" s="131"/>
      <c r="FT25" s="131"/>
      <c r="FU25" s="131"/>
      <c r="FV25" s="131"/>
      <c r="FW25" s="131"/>
      <c r="FX25" s="131"/>
      <c r="FY25" s="131"/>
      <c r="FZ25" s="131"/>
      <c r="GA25" s="131"/>
      <c r="GB25" s="131"/>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c r="HC25" s="131"/>
      <c r="HD25" s="131"/>
      <c r="HE25" s="131"/>
      <c r="HF25" s="131"/>
      <c r="HG25" s="131"/>
      <c r="HH25" s="131"/>
      <c r="HI25" s="131"/>
      <c r="HJ25" s="131"/>
      <c r="HK25" s="131"/>
      <c r="HL25" s="131"/>
      <c r="HM25" s="131"/>
      <c r="HN25" s="131"/>
      <c r="HO25" s="131"/>
      <c r="HP25" s="131"/>
      <c r="HQ25" s="131"/>
      <c r="HR25" s="131"/>
      <c r="HS25" s="131"/>
      <c r="HT25" s="131"/>
      <c r="HU25" s="131"/>
      <c r="HV25" s="131"/>
      <c r="HW25" s="131"/>
      <c r="HX25" s="131"/>
      <c r="HY25" s="131"/>
      <c r="HZ25" s="131"/>
      <c r="IA25" s="131"/>
      <c r="IB25" s="131"/>
      <c r="IC25" s="131"/>
      <c r="ID25" s="131"/>
      <c r="IE25" s="131"/>
      <c r="IF25" s="131"/>
      <c r="IG25" s="131"/>
      <c r="IH25" s="131"/>
      <c r="II25" s="131"/>
      <c r="IJ25" s="131"/>
      <c r="IK25" s="131"/>
      <c r="IL25" s="131"/>
      <c r="IM25" s="131"/>
      <c r="IN25" s="131"/>
      <c r="IO25" s="131"/>
      <c r="IP25" s="131"/>
      <c r="IQ25" s="131"/>
      <c r="IR25" s="131"/>
      <c r="IS25" s="131"/>
      <c r="IT25" s="131"/>
      <c r="IU25" s="131"/>
      <c r="IV25" s="131"/>
      <c r="IW25" s="131"/>
      <c r="IX25" s="131"/>
      <c r="IY25" s="131"/>
      <c r="IZ25" s="131"/>
      <c r="JA25" s="131"/>
      <c r="JB25" s="131"/>
      <c r="JC25" s="131"/>
      <c r="JD25" s="131"/>
    </row>
    <row r="26" spans="1:264" s="199" customFormat="1" ht="76.5" customHeight="1">
      <c r="A26" s="405">
        <v>15</v>
      </c>
      <c r="B26" s="657" t="s">
        <v>1442</v>
      </c>
      <c r="C26" s="400" t="s">
        <v>625</v>
      </c>
      <c r="D26" s="400" t="s">
        <v>669</v>
      </c>
      <c r="E26" s="397" t="s">
        <v>215</v>
      </c>
      <c r="F26" s="397" t="s">
        <v>670</v>
      </c>
      <c r="G26" s="397" t="s">
        <v>652</v>
      </c>
      <c r="H26" s="400" t="s">
        <v>1877</v>
      </c>
      <c r="I26" s="397" t="s">
        <v>1445</v>
      </c>
      <c r="J26" s="400" t="s">
        <v>671</v>
      </c>
      <c r="K26" s="405" t="s">
        <v>44</v>
      </c>
      <c r="L26" s="397" t="s">
        <v>49</v>
      </c>
      <c r="M26" s="428" t="str">
        <f>+IF(K26="","",VLOOKUP(K26&amp;L26,[8]CONVENCIONESFORMULAS!$H$14:$K$38,4,0))</f>
        <v>E4</v>
      </c>
      <c r="N26" s="331" t="s">
        <v>1878</v>
      </c>
      <c r="O26" s="331" t="s">
        <v>1835</v>
      </c>
      <c r="P26" s="400" t="s">
        <v>730</v>
      </c>
      <c r="Q26" s="337" t="s">
        <v>142</v>
      </c>
      <c r="R26" s="337" t="s">
        <v>144</v>
      </c>
      <c r="S26" s="331" t="s">
        <v>654</v>
      </c>
      <c r="T26" s="337" t="s">
        <v>146</v>
      </c>
      <c r="U26" s="369" t="s">
        <v>148</v>
      </c>
      <c r="V26" s="337" t="s">
        <v>151</v>
      </c>
      <c r="W26" s="331" t="s">
        <v>153</v>
      </c>
      <c r="X26" s="343" t="s">
        <v>655</v>
      </c>
      <c r="Y26" s="337" t="s">
        <v>155</v>
      </c>
      <c r="Z26" s="196">
        <v>100</v>
      </c>
      <c r="AA26" s="196" t="str">
        <f t="shared" ref="AA26:AA47" si="4">+IF(AND(Z26&gt;=96,Z26&lt;=100),"Fuerte",IF(AND(Z26&gt;=86,Z26&lt;=95),"Moderado","Débil"))</f>
        <v>Fuerte</v>
      </c>
      <c r="AB26" s="337" t="s">
        <v>195</v>
      </c>
      <c r="AC26" s="196" t="str">
        <f>+IFERROR(VLOOKUP(AA26&amp;AB26,'[9]DISEÑO DE CONTROLES'!$D$6:$E$14,2,0),"")</f>
        <v>Fuerte</v>
      </c>
      <c r="AD26" s="337" t="s">
        <v>164</v>
      </c>
      <c r="AE26" s="337" t="s">
        <v>164</v>
      </c>
      <c r="AF26" s="395" t="e">
        <f>+IF(Z26="","",IF(Z26=0,M26,VLOOKUP(IF(Z26=0,M26,IF(AND(K26="CASI SEGURO",Z26=1),"PROBABLE",IF(AND(K26="PROBABLE",Z26=1),"POSIBLE",IF(AND(K26="POSIBLE",Z26=1),"IMPROBABLE",IF(AND(K26="CASI SEGURO",Z26=2),"POSIBLE",IF(AND(K26="PROBABLE",Z26=2),"IMPROBABLE",IF(AND(K26="POSIBLE",Z26=2),"RARO","RARO")))))))&amp;L26,[2]CONVENCIONESFORMULAS!$H$14:$K$38,4,0)))</f>
        <v>#N/A</v>
      </c>
      <c r="AG26" s="397" t="s">
        <v>209</v>
      </c>
      <c r="AH26" s="336"/>
      <c r="AI26" s="340"/>
      <c r="AJ26" s="329"/>
      <c r="AK26" s="336"/>
      <c r="AL26" s="331" t="s">
        <v>756</v>
      </c>
    </row>
    <row r="27" spans="1:264" s="199" customFormat="1" ht="76.5" customHeight="1">
      <c r="A27" s="414"/>
      <c r="B27" s="658"/>
      <c r="C27" s="401"/>
      <c r="D27" s="401"/>
      <c r="E27" s="398"/>
      <c r="F27" s="398"/>
      <c r="G27" s="398"/>
      <c r="H27" s="401"/>
      <c r="I27" s="398"/>
      <c r="J27" s="401"/>
      <c r="K27" s="414"/>
      <c r="L27" s="398"/>
      <c r="M27" s="430"/>
      <c r="N27" s="331" t="s">
        <v>1879</v>
      </c>
      <c r="O27" s="331" t="s">
        <v>1836</v>
      </c>
      <c r="P27" s="401"/>
      <c r="Q27" s="337" t="s">
        <v>142</v>
      </c>
      <c r="R27" s="337" t="s">
        <v>144</v>
      </c>
      <c r="S27" s="331" t="s">
        <v>1880</v>
      </c>
      <c r="T27" s="344" t="s">
        <v>146</v>
      </c>
      <c r="U27" s="369" t="s">
        <v>148</v>
      </c>
      <c r="V27" s="337" t="s">
        <v>151</v>
      </c>
      <c r="W27" s="331" t="s">
        <v>153</v>
      </c>
      <c r="X27" s="343" t="s">
        <v>1881</v>
      </c>
      <c r="Y27" s="337" t="s">
        <v>155</v>
      </c>
      <c r="Z27" s="196">
        <v>100</v>
      </c>
      <c r="AA27" s="196" t="str">
        <f t="shared" si="4"/>
        <v>Fuerte</v>
      </c>
      <c r="AB27" s="337" t="s">
        <v>195</v>
      </c>
      <c r="AC27" s="196" t="str">
        <f>+IFERROR(VLOOKUP(AA27&amp;AB27,'[9]DISEÑO DE CONTROLES'!$D$6:$E$14,2,0),"")</f>
        <v>Fuerte</v>
      </c>
      <c r="AD27" s="337" t="s">
        <v>164</v>
      </c>
      <c r="AE27" s="337" t="s">
        <v>164</v>
      </c>
      <c r="AF27" s="396"/>
      <c r="AG27" s="398"/>
      <c r="AH27" s="336"/>
      <c r="AI27" s="340"/>
      <c r="AJ27" s="329"/>
      <c r="AK27" s="336"/>
      <c r="AL27" s="331" t="s">
        <v>756</v>
      </c>
    </row>
    <row r="28" spans="1:264" s="175" customFormat="1" ht="66" customHeight="1">
      <c r="A28" s="405">
        <v>16</v>
      </c>
      <c r="B28" s="657" t="s">
        <v>1442</v>
      </c>
      <c r="C28" s="416" t="s">
        <v>625</v>
      </c>
      <c r="D28" s="416" t="s">
        <v>665</v>
      </c>
      <c r="E28" s="397" t="s">
        <v>215</v>
      </c>
      <c r="F28" s="403" t="s">
        <v>666</v>
      </c>
      <c r="G28" s="439" t="s">
        <v>1463</v>
      </c>
      <c r="H28" s="331" t="s">
        <v>1461</v>
      </c>
      <c r="I28" s="337" t="s">
        <v>1445</v>
      </c>
      <c r="J28" s="404" t="s">
        <v>1462</v>
      </c>
      <c r="K28" s="412" t="s">
        <v>44</v>
      </c>
      <c r="L28" s="403" t="s">
        <v>8</v>
      </c>
      <c r="M28" s="402" t="str">
        <f>+IF(K28="","",VLOOKUP(K28&amp;L28,[8]CONVENCIONESFORMULAS!$H$14:$K$38,4,0))</f>
        <v>A5</v>
      </c>
      <c r="N28" s="331" t="s">
        <v>1879</v>
      </c>
      <c r="O28" s="331" t="s">
        <v>1468</v>
      </c>
      <c r="P28" s="357" t="s">
        <v>1467</v>
      </c>
      <c r="Q28" s="337" t="s">
        <v>142</v>
      </c>
      <c r="R28" s="337" t="s">
        <v>144</v>
      </c>
      <c r="S28" s="331" t="s">
        <v>1469</v>
      </c>
      <c r="T28" s="337" t="s">
        <v>146</v>
      </c>
      <c r="U28" s="337" t="s">
        <v>148</v>
      </c>
      <c r="V28" s="337" t="s">
        <v>151</v>
      </c>
      <c r="W28" s="331" t="s">
        <v>153</v>
      </c>
      <c r="X28" s="343" t="s">
        <v>1470</v>
      </c>
      <c r="Y28" s="337" t="s">
        <v>155</v>
      </c>
      <c r="Z28" s="196">
        <v>100</v>
      </c>
      <c r="AA28" s="196" t="str">
        <f>+IF(AND(Z28&gt;=96,Z28&lt;=100),"Fuerte",IF(AND(Z28&gt;=86,Z28&lt;=95),"Moderado","Débil"))</f>
        <v>Fuerte</v>
      </c>
      <c r="AB28" s="337" t="s">
        <v>195</v>
      </c>
      <c r="AC28" s="196" t="str">
        <f>+IFERROR(VLOOKUP(AA28&amp;AB28,'[9]DISEÑO DE CONTROLES'!$D$6:$E$14,2,0),"")</f>
        <v>Fuerte</v>
      </c>
      <c r="AD28" s="337" t="s">
        <v>164</v>
      </c>
      <c r="AE28" s="337" t="s">
        <v>164</v>
      </c>
      <c r="AF28" s="395" t="e">
        <f>+IF(Z28="","",IF(Z28=0,M28,VLOOKUP(IF(Z28=0,M28,IF(AND(K28="CASI SEGURO",Z28=1),"PROBABLE",IF(AND(K28="PROBABLE",Z28=1),"POSIBLE",IF(AND(K28="POSIBLE",Z28=1),"IMPROBABLE",IF(AND(K28="CASI SEGURO",Z28=2),"POSIBLE",IF(AND(K28="PROBABLE",Z28=2),"IMPROBABLE",IF(AND(K28="POSIBLE",Z28=2),"RARO","RARO")))))))&amp;L28,[2]CONVENCIONESFORMULAS!$H$14:$K$38,4,0)))</f>
        <v>#N/A</v>
      </c>
      <c r="AG28" s="403" t="s">
        <v>209</v>
      </c>
      <c r="AH28" s="343"/>
      <c r="AI28" s="189"/>
      <c r="AJ28" s="189"/>
      <c r="AK28" s="189"/>
      <c r="AL28" s="434" t="s">
        <v>756</v>
      </c>
    </row>
    <row r="29" spans="1:264" s="175" customFormat="1" ht="44.25" customHeight="1">
      <c r="A29" s="406"/>
      <c r="B29" s="661"/>
      <c r="C29" s="416"/>
      <c r="D29" s="416"/>
      <c r="E29" s="409"/>
      <c r="F29" s="403"/>
      <c r="G29" s="440"/>
      <c r="H29" s="331" t="s">
        <v>801</v>
      </c>
      <c r="I29" s="337" t="s">
        <v>1445</v>
      </c>
      <c r="J29" s="404"/>
      <c r="K29" s="412"/>
      <c r="L29" s="403"/>
      <c r="M29" s="402"/>
      <c r="N29" s="331" t="s">
        <v>1882</v>
      </c>
      <c r="O29" s="331" t="s">
        <v>1837</v>
      </c>
      <c r="P29" s="357" t="s">
        <v>293</v>
      </c>
      <c r="Q29" s="337" t="s">
        <v>142</v>
      </c>
      <c r="R29" s="337" t="s">
        <v>144</v>
      </c>
      <c r="S29" s="331" t="s">
        <v>654</v>
      </c>
      <c r="T29" s="337" t="s">
        <v>146</v>
      </c>
      <c r="U29" s="337" t="s">
        <v>148</v>
      </c>
      <c r="V29" s="337" t="s">
        <v>151</v>
      </c>
      <c r="W29" s="331" t="s">
        <v>153</v>
      </c>
      <c r="X29" s="343" t="s">
        <v>578</v>
      </c>
      <c r="Y29" s="337" t="s">
        <v>155</v>
      </c>
      <c r="Z29" s="196">
        <v>100</v>
      </c>
      <c r="AA29" s="196" t="str">
        <f>+IF(AND(Z29&gt;=96,Z29&lt;=100),"Fuerte",IF(AND(Z29&gt;=86,Z29&lt;=95),"Moderado","Débil"))</f>
        <v>Fuerte</v>
      </c>
      <c r="AB29" s="337" t="s">
        <v>195</v>
      </c>
      <c r="AC29" s="196" t="str">
        <f>+IFERROR(VLOOKUP(AA29&amp;AB29,'[9]DISEÑO DE CONTROLES'!$D$6:$E$14,2,0),"")</f>
        <v>Fuerte</v>
      </c>
      <c r="AD29" s="337" t="s">
        <v>164</v>
      </c>
      <c r="AE29" s="337" t="s">
        <v>164</v>
      </c>
      <c r="AF29" s="399"/>
      <c r="AG29" s="403"/>
      <c r="AH29" s="343"/>
      <c r="AI29" s="189"/>
      <c r="AJ29" s="189"/>
      <c r="AK29" s="189"/>
      <c r="AL29" s="434"/>
    </row>
    <row r="30" spans="1:264" s="175" customFormat="1" ht="47.25" customHeight="1">
      <c r="A30" s="406"/>
      <c r="B30" s="661"/>
      <c r="C30" s="416"/>
      <c r="D30" s="416"/>
      <c r="E30" s="409"/>
      <c r="F30" s="403"/>
      <c r="G30" s="440"/>
      <c r="H30" s="331" t="s">
        <v>802</v>
      </c>
      <c r="I30" s="337" t="s">
        <v>1460</v>
      </c>
      <c r="J30" s="404"/>
      <c r="K30" s="412"/>
      <c r="L30" s="403"/>
      <c r="M30" s="402"/>
      <c r="N30" s="331" t="s">
        <v>1883</v>
      </c>
      <c r="O30" s="331" t="s">
        <v>1838</v>
      </c>
      <c r="P30" s="357" t="s">
        <v>293</v>
      </c>
      <c r="Q30" s="337" t="s">
        <v>142</v>
      </c>
      <c r="R30" s="337" t="s">
        <v>144</v>
      </c>
      <c r="S30" s="331" t="s">
        <v>962</v>
      </c>
      <c r="T30" s="337" t="s">
        <v>146</v>
      </c>
      <c r="U30" s="337" t="s">
        <v>148</v>
      </c>
      <c r="V30" s="337" t="s">
        <v>151</v>
      </c>
      <c r="W30" s="331" t="s">
        <v>153</v>
      </c>
      <c r="X30" s="343" t="s">
        <v>1839</v>
      </c>
      <c r="Y30" s="337" t="s">
        <v>155</v>
      </c>
      <c r="Z30" s="196">
        <v>100</v>
      </c>
      <c r="AA30" s="196" t="str">
        <f>+IF(AND(Z30&gt;=96,Z30&lt;=100),"Fuerte",IF(AND(Z30&gt;=86,Z30&lt;=95),"Moderado","Débil"))</f>
        <v>Fuerte</v>
      </c>
      <c r="AB30" s="337" t="s">
        <v>195</v>
      </c>
      <c r="AC30" s="196" t="str">
        <f>+IFERROR(VLOOKUP(AA30&amp;AB30,'[9]DISEÑO DE CONTROLES'!$D$6:$E$14,2,0),"")</f>
        <v>Fuerte</v>
      </c>
      <c r="AD30" s="337" t="s">
        <v>164</v>
      </c>
      <c r="AE30" s="337" t="s">
        <v>164</v>
      </c>
      <c r="AF30" s="399"/>
      <c r="AG30" s="403"/>
      <c r="AH30" s="343"/>
      <c r="AI30" s="189"/>
      <c r="AJ30" s="189"/>
      <c r="AK30" s="189"/>
      <c r="AL30" s="434"/>
    </row>
    <row r="31" spans="1:264" s="175" customFormat="1" ht="39.75" customHeight="1">
      <c r="A31" s="414"/>
      <c r="B31" s="658"/>
      <c r="C31" s="416"/>
      <c r="D31" s="416"/>
      <c r="E31" s="398"/>
      <c r="F31" s="403"/>
      <c r="G31" s="441"/>
      <c r="H31" s="331" t="s">
        <v>1464</v>
      </c>
      <c r="I31" s="337" t="s">
        <v>1466</v>
      </c>
      <c r="J31" s="404"/>
      <c r="K31" s="412"/>
      <c r="L31" s="403"/>
      <c r="M31" s="402"/>
      <c r="N31" s="331" t="s">
        <v>1884</v>
      </c>
      <c r="O31" s="331" t="s">
        <v>1840</v>
      </c>
      <c r="P31" s="357" t="s">
        <v>293</v>
      </c>
      <c r="Q31" s="337" t="s">
        <v>142</v>
      </c>
      <c r="R31" s="337" t="s">
        <v>144</v>
      </c>
      <c r="S31" s="331" t="s">
        <v>1880</v>
      </c>
      <c r="T31" s="337" t="s">
        <v>146</v>
      </c>
      <c r="U31" s="337" t="s">
        <v>148</v>
      </c>
      <c r="V31" s="337" t="s">
        <v>151</v>
      </c>
      <c r="W31" s="331" t="s">
        <v>153</v>
      </c>
      <c r="X31" s="343" t="s">
        <v>1885</v>
      </c>
      <c r="Y31" s="337" t="s">
        <v>155</v>
      </c>
      <c r="Z31" s="196">
        <v>100</v>
      </c>
      <c r="AA31" s="196" t="str">
        <f>+IF(AND(Z31&gt;=96,Z31&lt;=100),"Fuerte",IF(AND(Z31&gt;=86,Z31&lt;=95),"Moderado","Débil"))</f>
        <v>Fuerte</v>
      </c>
      <c r="AB31" s="337" t="s">
        <v>195</v>
      </c>
      <c r="AC31" s="196" t="str">
        <f>+IFERROR(VLOOKUP(AA31&amp;AB31,'[9]DISEÑO DE CONTROLES'!$D$6:$E$14,2,0),"")</f>
        <v>Fuerte</v>
      </c>
      <c r="AD31" s="337" t="s">
        <v>164</v>
      </c>
      <c r="AE31" s="337" t="s">
        <v>164</v>
      </c>
      <c r="AF31" s="396"/>
      <c r="AG31" s="403"/>
      <c r="AH31" s="343"/>
      <c r="AI31" s="331"/>
      <c r="AJ31" s="343"/>
      <c r="AK31" s="343"/>
      <c r="AL31" s="434"/>
    </row>
    <row r="32" spans="1:264" s="199" customFormat="1" ht="108.75" customHeight="1">
      <c r="A32" s="405">
        <v>17</v>
      </c>
      <c r="B32" s="657" t="s">
        <v>1442</v>
      </c>
      <c r="C32" s="400" t="s">
        <v>625</v>
      </c>
      <c r="D32" s="400" t="s">
        <v>700</v>
      </c>
      <c r="E32" s="397" t="s">
        <v>215</v>
      </c>
      <c r="F32" s="400" t="s">
        <v>1443</v>
      </c>
      <c r="G32" s="400" t="s">
        <v>750</v>
      </c>
      <c r="H32" s="331" t="s">
        <v>697</v>
      </c>
      <c r="I32" s="337" t="s">
        <v>1445</v>
      </c>
      <c r="J32" s="400" t="s">
        <v>701</v>
      </c>
      <c r="K32" s="405" t="s">
        <v>44</v>
      </c>
      <c r="L32" s="397" t="s">
        <v>8</v>
      </c>
      <c r="M32" s="432" t="str">
        <f>+IF(K32="","",VLOOKUP(K32&amp;L32,[8]CONVENCIONESFORMULAS!$H$14:$K$38,4,0))</f>
        <v>A5</v>
      </c>
      <c r="N32" s="331" t="s">
        <v>1886</v>
      </c>
      <c r="O32" s="343" t="s">
        <v>1922</v>
      </c>
      <c r="P32" s="357" t="s">
        <v>1887</v>
      </c>
      <c r="Q32" s="337" t="s">
        <v>142</v>
      </c>
      <c r="R32" s="337" t="s">
        <v>144</v>
      </c>
      <c r="S32" s="331" t="s">
        <v>962</v>
      </c>
      <c r="T32" s="344" t="s">
        <v>146</v>
      </c>
      <c r="U32" s="344" t="s">
        <v>148</v>
      </c>
      <c r="V32" s="337" t="s">
        <v>151</v>
      </c>
      <c r="W32" s="331" t="s">
        <v>153</v>
      </c>
      <c r="X32" s="343" t="s">
        <v>1841</v>
      </c>
      <c r="Y32" s="337" t="s">
        <v>155</v>
      </c>
      <c r="Z32" s="196">
        <v>100</v>
      </c>
      <c r="AA32" s="196" t="str">
        <f t="shared" ref="AA32" si="5">+IF(AND(Z32&gt;=96,Z32&lt;=100),"Fuerte",IF(AND(Z32&gt;=86,Z32&lt;=95),"Moderado","Débil"))</f>
        <v>Fuerte</v>
      </c>
      <c r="AB32" s="337" t="s">
        <v>195</v>
      </c>
      <c r="AC32" s="196" t="s">
        <v>160</v>
      </c>
      <c r="AD32" s="337" t="s">
        <v>164</v>
      </c>
      <c r="AE32" s="337" t="s">
        <v>164</v>
      </c>
      <c r="AF32" s="435"/>
      <c r="AG32" s="397" t="s">
        <v>209</v>
      </c>
      <c r="AH32" s="343"/>
      <c r="AI32" s="346"/>
      <c r="AJ32" s="343"/>
      <c r="AK32" s="343"/>
      <c r="AL32" s="400" t="s">
        <v>756</v>
      </c>
    </row>
    <row r="33" spans="1:38" s="199" customFormat="1" ht="73.5" customHeight="1">
      <c r="A33" s="414"/>
      <c r="B33" s="658"/>
      <c r="C33" s="401"/>
      <c r="D33" s="401"/>
      <c r="E33" s="398"/>
      <c r="F33" s="401"/>
      <c r="G33" s="401"/>
      <c r="H33" s="331" t="s">
        <v>1444</v>
      </c>
      <c r="I33" s="337" t="s">
        <v>1445</v>
      </c>
      <c r="J33" s="401"/>
      <c r="K33" s="414"/>
      <c r="L33" s="398"/>
      <c r="M33" s="433"/>
      <c r="N33" s="331" t="s">
        <v>1448</v>
      </c>
      <c r="O33" s="343" t="s">
        <v>1842</v>
      </c>
      <c r="P33" s="357" t="s">
        <v>1446</v>
      </c>
      <c r="Q33" s="337" t="s">
        <v>142</v>
      </c>
      <c r="R33" s="337" t="s">
        <v>144</v>
      </c>
      <c r="S33" s="331" t="s">
        <v>1469</v>
      </c>
      <c r="T33" s="344" t="s">
        <v>146</v>
      </c>
      <c r="U33" s="344" t="s">
        <v>148</v>
      </c>
      <c r="V33" s="337" t="s">
        <v>151</v>
      </c>
      <c r="W33" s="331" t="s">
        <v>153</v>
      </c>
      <c r="X33" s="343" t="s">
        <v>1447</v>
      </c>
      <c r="Y33" s="337" t="s">
        <v>155</v>
      </c>
      <c r="Z33" s="196">
        <v>100</v>
      </c>
      <c r="AA33" s="196" t="str">
        <f t="shared" si="4"/>
        <v>Fuerte</v>
      </c>
      <c r="AB33" s="337" t="s">
        <v>195</v>
      </c>
      <c r="AC33" s="196" t="s">
        <v>160</v>
      </c>
      <c r="AD33" s="143" t="s">
        <v>164</v>
      </c>
      <c r="AE33" s="143" t="s">
        <v>164</v>
      </c>
      <c r="AF33" s="436"/>
      <c r="AG33" s="398"/>
      <c r="AH33" s="343"/>
      <c r="AI33" s="346"/>
      <c r="AJ33" s="343"/>
      <c r="AK33" s="343"/>
      <c r="AL33" s="401"/>
    </row>
    <row r="34" spans="1:38" s="199" customFormat="1" ht="79.5" customHeight="1">
      <c r="A34" s="196">
        <v>18</v>
      </c>
      <c r="B34" s="662" t="s">
        <v>1442</v>
      </c>
      <c r="C34" s="343" t="s">
        <v>657</v>
      </c>
      <c r="D34" s="343" t="s">
        <v>702</v>
      </c>
      <c r="E34" s="337" t="s">
        <v>215</v>
      </c>
      <c r="F34" s="337" t="s">
        <v>964</v>
      </c>
      <c r="G34" s="191" t="s">
        <v>703</v>
      </c>
      <c r="H34" s="331" t="s">
        <v>704</v>
      </c>
      <c r="I34" s="337" t="s">
        <v>1445</v>
      </c>
      <c r="J34" s="331" t="s">
        <v>705</v>
      </c>
      <c r="K34" s="196" t="s">
        <v>44</v>
      </c>
      <c r="L34" s="337" t="s">
        <v>8</v>
      </c>
      <c r="M34" s="338" t="str">
        <f>+IF(K34="","",VLOOKUP(K34&amp;L34,[8]CONVENCIONESFORMULAS!$H$14:$K$38,4,0))</f>
        <v>A5</v>
      </c>
      <c r="N34" s="331" t="s">
        <v>1888</v>
      </c>
      <c r="O34" s="343" t="s">
        <v>751</v>
      </c>
      <c r="P34" s="357" t="s">
        <v>732</v>
      </c>
      <c r="Q34" s="337" t="s">
        <v>142</v>
      </c>
      <c r="R34" s="337" t="s">
        <v>144</v>
      </c>
      <c r="S34" s="331" t="s">
        <v>654</v>
      </c>
      <c r="T34" s="344" t="s">
        <v>146</v>
      </c>
      <c r="U34" s="344" t="s">
        <v>148</v>
      </c>
      <c r="V34" s="337" t="s">
        <v>151</v>
      </c>
      <c r="W34" s="331" t="s">
        <v>153</v>
      </c>
      <c r="X34" s="343" t="s">
        <v>655</v>
      </c>
      <c r="Y34" s="337" t="s">
        <v>155</v>
      </c>
      <c r="Z34" s="196">
        <v>100</v>
      </c>
      <c r="AA34" s="196" t="str">
        <f t="shared" si="4"/>
        <v>Fuerte</v>
      </c>
      <c r="AB34" s="337" t="s">
        <v>195</v>
      </c>
      <c r="AC34" s="196" t="str">
        <f>+IFERROR(VLOOKUP(AA34&amp;AB34,'[6]DISEÑO DE CONTROLES'!$D$6:$E$14,2,0),"")</f>
        <v>Fuerte</v>
      </c>
      <c r="AD34" s="337" t="s">
        <v>164</v>
      </c>
      <c r="AE34" s="337" t="s">
        <v>164</v>
      </c>
      <c r="AF34" s="652"/>
      <c r="AG34" s="337" t="s">
        <v>209</v>
      </c>
      <c r="AH34" s="343"/>
      <c r="AI34" s="346"/>
      <c r="AJ34" s="343"/>
      <c r="AK34" s="343"/>
      <c r="AL34" s="331" t="s">
        <v>756</v>
      </c>
    </row>
    <row r="35" spans="1:38" s="199" customFormat="1" ht="66" customHeight="1">
      <c r="A35" s="328">
        <v>19</v>
      </c>
      <c r="B35" s="662" t="s">
        <v>1442</v>
      </c>
      <c r="C35" s="336" t="s">
        <v>662</v>
      </c>
      <c r="D35" s="360" t="s">
        <v>706</v>
      </c>
      <c r="E35" s="329" t="s">
        <v>215</v>
      </c>
      <c r="F35" s="329" t="s">
        <v>964</v>
      </c>
      <c r="G35" s="191" t="s">
        <v>707</v>
      </c>
      <c r="H35" s="331" t="s">
        <v>709</v>
      </c>
      <c r="I35" s="337" t="s">
        <v>1445</v>
      </c>
      <c r="J35" s="331" t="s">
        <v>708</v>
      </c>
      <c r="K35" s="196" t="s">
        <v>107</v>
      </c>
      <c r="L35" s="337" t="s">
        <v>8</v>
      </c>
      <c r="M35" s="129" t="str">
        <f>+IF(K35="","",VLOOKUP(K35&amp;L35,[8]CONVENCIONESFORMULAS!$H$14:$K$38,4,0))</f>
        <v>M4</v>
      </c>
      <c r="N35" s="357" t="s">
        <v>1904</v>
      </c>
      <c r="O35" s="343" t="s">
        <v>1010</v>
      </c>
      <c r="P35" s="357" t="s">
        <v>734</v>
      </c>
      <c r="Q35" s="337" t="s">
        <v>142</v>
      </c>
      <c r="R35" s="337" t="s">
        <v>144</v>
      </c>
      <c r="S35" s="357" t="s">
        <v>1469</v>
      </c>
      <c r="T35" s="356" t="s">
        <v>146</v>
      </c>
      <c r="U35" s="356" t="s">
        <v>148</v>
      </c>
      <c r="V35" s="362" t="s">
        <v>151</v>
      </c>
      <c r="W35" s="357" t="s">
        <v>153</v>
      </c>
      <c r="X35" s="364" t="s">
        <v>965</v>
      </c>
      <c r="Y35" s="362" t="s">
        <v>155</v>
      </c>
      <c r="Z35" s="196">
        <v>100</v>
      </c>
      <c r="AA35" s="196" t="str">
        <f t="shared" si="4"/>
        <v>Fuerte</v>
      </c>
      <c r="AB35" s="362" t="s">
        <v>195</v>
      </c>
      <c r="AC35" s="196" t="str">
        <f>+IFERROR(VLOOKUP(AA35&amp;AB35,'[6]DISEÑO DE CONTROLES'!$D$6:$E$14,2,0),"")</f>
        <v>Fuerte</v>
      </c>
      <c r="AD35" s="337" t="s">
        <v>164</v>
      </c>
      <c r="AE35" s="337" t="s">
        <v>164</v>
      </c>
      <c r="AF35" s="652"/>
      <c r="AG35" s="337" t="s">
        <v>209</v>
      </c>
      <c r="AH35" s="343"/>
      <c r="AI35" s="346"/>
      <c r="AJ35" s="343"/>
      <c r="AK35" s="343"/>
      <c r="AL35" s="331" t="s">
        <v>756</v>
      </c>
    </row>
    <row r="36" spans="1:38" s="199" customFormat="1" ht="72.75" customHeight="1">
      <c r="A36" s="366">
        <v>20</v>
      </c>
      <c r="B36" s="662" t="s">
        <v>1442</v>
      </c>
      <c r="C36" s="360" t="s">
        <v>710</v>
      </c>
      <c r="D36" s="360" t="s">
        <v>711</v>
      </c>
      <c r="E36" s="359" t="s">
        <v>215</v>
      </c>
      <c r="F36" s="359" t="s">
        <v>964</v>
      </c>
      <c r="G36" s="191" t="s">
        <v>712</v>
      </c>
      <c r="H36" s="331" t="s">
        <v>713</v>
      </c>
      <c r="I36" s="337" t="s">
        <v>1445</v>
      </c>
      <c r="J36" s="360" t="s">
        <v>966</v>
      </c>
      <c r="K36" s="366" t="s">
        <v>44</v>
      </c>
      <c r="L36" s="359" t="s">
        <v>8</v>
      </c>
      <c r="M36" s="365" t="str">
        <f>+IF(K36="","",VLOOKUP(K36&amp;L36,[8]CONVENCIONESFORMULAS!$H$14:$K$38,4,0))</f>
        <v>A5</v>
      </c>
      <c r="N36" s="357" t="s">
        <v>1888</v>
      </c>
      <c r="O36" s="343" t="s">
        <v>1011</v>
      </c>
      <c r="P36" s="357" t="s">
        <v>733</v>
      </c>
      <c r="Q36" s="337" t="s">
        <v>142</v>
      </c>
      <c r="R36" s="337" t="s">
        <v>144</v>
      </c>
      <c r="S36" s="331" t="s">
        <v>654</v>
      </c>
      <c r="T36" s="356" t="s">
        <v>146</v>
      </c>
      <c r="U36" s="356" t="s">
        <v>148</v>
      </c>
      <c r="V36" s="362" t="s">
        <v>151</v>
      </c>
      <c r="W36" s="357" t="s">
        <v>153</v>
      </c>
      <c r="X36" s="343" t="s">
        <v>655</v>
      </c>
      <c r="Y36" s="362" t="s">
        <v>155</v>
      </c>
      <c r="Z36" s="196">
        <v>100</v>
      </c>
      <c r="AA36" s="196" t="str">
        <f t="shared" si="4"/>
        <v>Fuerte</v>
      </c>
      <c r="AB36" s="362" t="s">
        <v>195</v>
      </c>
      <c r="AC36" s="196" t="str">
        <f>+IFERROR(VLOOKUP(AA36&amp;AB36,'[6]DISEÑO DE CONTROLES'!$D$6:$E$14,2,0),"")</f>
        <v>Fuerte</v>
      </c>
      <c r="AD36" s="337" t="s">
        <v>164</v>
      </c>
      <c r="AE36" s="337" t="s">
        <v>164</v>
      </c>
      <c r="AF36" s="367">
        <v>0</v>
      </c>
      <c r="AG36" s="337" t="s">
        <v>210</v>
      </c>
      <c r="AH36" s="360" t="s">
        <v>967</v>
      </c>
      <c r="AI36" s="353" t="s">
        <v>597</v>
      </c>
      <c r="AJ36" s="360" t="s">
        <v>656</v>
      </c>
      <c r="AK36" s="360" t="s">
        <v>968</v>
      </c>
      <c r="AL36" s="360" t="s">
        <v>756</v>
      </c>
    </row>
    <row r="37" spans="1:38" s="199" customFormat="1" ht="69.75" customHeight="1">
      <c r="A37" s="196">
        <v>21</v>
      </c>
      <c r="B37" s="662" t="s">
        <v>1442</v>
      </c>
      <c r="C37" s="343" t="s">
        <v>699</v>
      </c>
      <c r="D37" s="343" t="s">
        <v>715</v>
      </c>
      <c r="E37" s="337" t="s">
        <v>215</v>
      </c>
      <c r="F37" s="337" t="s">
        <v>714</v>
      </c>
      <c r="G37" s="191" t="s">
        <v>716</v>
      </c>
      <c r="H37" s="331" t="s">
        <v>717</v>
      </c>
      <c r="I37" s="337" t="s">
        <v>1445</v>
      </c>
      <c r="J37" s="331" t="s">
        <v>718</v>
      </c>
      <c r="K37" s="196" t="s">
        <v>107</v>
      </c>
      <c r="L37" s="337" t="s">
        <v>8</v>
      </c>
      <c r="M37" s="129" t="str">
        <f>+IF(K37="","",VLOOKUP(K37&amp;L37,[8]CONVENCIONESFORMULAS!$H$14:$K$38,4,0))</f>
        <v>M4</v>
      </c>
      <c r="N37" s="364" t="s">
        <v>1906</v>
      </c>
      <c r="O37" s="343" t="s">
        <v>1907</v>
      </c>
      <c r="P37" s="357" t="s">
        <v>735</v>
      </c>
      <c r="Q37" s="337" t="s">
        <v>142</v>
      </c>
      <c r="R37" s="337" t="s">
        <v>144</v>
      </c>
      <c r="S37" s="331" t="s">
        <v>846</v>
      </c>
      <c r="T37" s="337" t="s">
        <v>146</v>
      </c>
      <c r="U37" s="337" t="s">
        <v>148</v>
      </c>
      <c r="V37" s="337" t="s">
        <v>151</v>
      </c>
      <c r="W37" s="331" t="s">
        <v>153</v>
      </c>
      <c r="X37" s="343" t="s">
        <v>1908</v>
      </c>
      <c r="Y37" s="143" t="s">
        <v>155</v>
      </c>
      <c r="Z37" s="371">
        <v>100</v>
      </c>
      <c r="AA37" s="371" t="str">
        <f t="shared" si="4"/>
        <v>Fuerte</v>
      </c>
      <c r="AB37" s="143" t="s">
        <v>195</v>
      </c>
      <c r="AC37" s="196" t="s">
        <v>160</v>
      </c>
      <c r="AD37" s="337" t="s">
        <v>164</v>
      </c>
      <c r="AE37" s="337" t="s">
        <v>164</v>
      </c>
      <c r="AF37" s="653"/>
      <c r="AG37" s="337" t="s">
        <v>209</v>
      </c>
      <c r="AH37" s="343"/>
      <c r="AI37" s="346"/>
      <c r="AJ37" s="343"/>
      <c r="AK37" s="343"/>
      <c r="AL37" s="331" t="s">
        <v>756</v>
      </c>
    </row>
    <row r="38" spans="1:38" s="199" customFormat="1" ht="68.25" customHeight="1">
      <c r="A38" s="196">
        <v>22</v>
      </c>
      <c r="B38" s="659" t="s">
        <v>1442</v>
      </c>
      <c r="C38" s="343" t="s">
        <v>710</v>
      </c>
      <c r="D38" s="343" t="s">
        <v>719</v>
      </c>
      <c r="E38" s="337" t="s">
        <v>215</v>
      </c>
      <c r="F38" s="337" t="s">
        <v>714</v>
      </c>
      <c r="G38" s="191" t="s">
        <v>712</v>
      </c>
      <c r="H38" s="331" t="s">
        <v>713</v>
      </c>
      <c r="I38" s="337" t="s">
        <v>1445</v>
      </c>
      <c r="J38" s="331" t="s">
        <v>720</v>
      </c>
      <c r="K38" s="196" t="s">
        <v>107</v>
      </c>
      <c r="L38" s="337" t="s">
        <v>8</v>
      </c>
      <c r="M38" s="129" t="str">
        <f>+IF(K38="","",VLOOKUP(K38&amp;L38,[8]CONVENCIONESFORMULAS!$H$14:$K$38,4,0))</f>
        <v>M4</v>
      </c>
      <c r="N38" s="357" t="s">
        <v>1888</v>
      </c>
      <c r="O38" s="364" t="s">
        <v>1011</v>
      </c>
      <c r="P38" s="357" t="s">
        <v>733</v>
      </c>
      <c r="Q38" s="362" t="s">
        <v>142</v>
      </c>
      <c r="R38" s="362" t="s">
        <v>144</v>
      </c>
      <c r="S38" s="357" t="s">
        <v>654</v>
      </c>
      <c r="T38" s="356" t="s">
        <v>146</v>
      </c>
      <c r="U38" s="356" t="s">
        <v>148</v>
      </c>
      <c r="V38" s="362" t="s">
        <v>151</v>
      </c>
      <c r="W38" s="357" t="s">
        <v>153</v>
      </c>
      <c r="X38" s="364" t="s">
        <v>655</v>
      </c>
      <c r="Y38" s="362" t="s">
        <v>155</v>
      </c>
      <c r="Z38" s="370">
        <v>100</v>
      </c>
      <c r="AA38" s="370" t="str">
        <f t="shared" ref="AA38" si="6">+IF(AND(Z38&gt;=96,Z38&lt;=100),"Fuerte",IF(AND(Z38&gt;=86,Z38&lt;=95),"Moderado","Débil"))</f>
        <v>Fuerte</v>
      </c>
      <c r="AB38" s="362" t="s">
        <v>195</v>
      </c>
      <c r="AC38" s="370" t="str">
        <f>+IFERROR(VLOOKUP(AA38&amp;AB38,'[6]DISEÑO DE CONTROLES'!$D$6:$E$14,2,0),"")</f>
        <v>Fuerte</v>
      </c>
      <c r="AD38" s="362" t="s">
        <v>164</v>
      </c>
      <c r="AE38" s="362" t="s">
        <v>164</v>
      </c>
      <c r="AF38" s="653"/>
      <c r="AG38" s="362" t="s">
        <v>209</v>
      </c>
      <c r="AH38" s="343"/>
      <c r="AI38" s="346"/>
      <c r="AJ38" s="343"/>
      <c r="AK38" s="343"/>
      <c r="AL38" s="331" t="s">
        <v>756</v>
      </c>
    </row>
    <row r="39" spans="1:38" s="199" customFormat="1" ht="55.5" customHeight="1">
      <c r="A39" s="196">
        <v>23</v>
      </c>
      <c r="B39" s="659" t="s">
        <v>1442</v>
      </c>
      <c r="C39" s="343" t="s">
        <v>625</v>
      </c>
      <c r="D39" s="343" t="s">
        <v>721</v>
      </c>
      <c r="E39" s="337" t="s">
        <v>215</v>
      </c>
      <c r="F39" s="337" t="s">
        <v>722</v>
      </c>
      <c r="G39" s="191" t="s">
        <v>723</v>
      </c>
      <c r="H39" s="331" t="s">
        <v>793</v>
      </c>
      <c r="I39" s="337" t="s">
        <v>1445</v>
      </c>
      <c r="J39" s="331" t="s">
        <v>724</v>
      </c>
      <c r="K39" s="196" t="s">
        <v>107</v>
      </c>
      <c r="L39" s="337" t="s">
        <v>8</v>
      </c>
      <c r="M39" s="129" t="str">
        <f>+IF(K39="","",VLOOKUP(K39&amp;L39,[6]CONVENCIONESFORMULAS!$H$14:$K$38,4,0))</f>
        <v>M4</v>
      </c>
      <c r="N39" s="357" t="s">
        <v>1886</v>
      </c>
      <c r="O39" s="343" t="s">
        <v>729</v>
      </c>
      <c r="P39" s="357" t="s">
        <v>733</v>
      </c>
      <c r="Q39" s="337" t="s">
        <v>142</v>
      </c>
      <c r="R39" s="337" t="s">
        <v>144</v>
      </c>
      <c r="S39" s="331" t="s">
        <v>1909</v>
      </c>
      <c r="T39" s="356" t="s">
        <v>146</v>
      </c>
      <c r="U39" s="344" t="s">
        <v>148</v>
      </c>
      <c r="V39" s="362" t="s">
        <v>151</v>
      </c>
      <c r="W39" s="357" t="s">
        <v>153</v>
      </c>
      <c r="X39" s="343" t="s">
        <v>1910</v>
      </c>
      <c r="Y39" s="362" t="s">
        <v>155</v>
      </c>
      <c r="Z39" s="196">
        <v>100</v>
      </c>
      <c r="AA39" s="196" t="str">
        <f t="shared" si="4"/>
        <v>Fuerte</v>
      </c>
      <c r="AB39" s="362" t="s">
        <v>195</v>
      </c>
      <c r="AC39" s="196" t="str">
        <f>+IFERROR(VLOOKUP(AA39&amp;AB39,'[6]DISEÑO DE CONTROLES'!$D$6:$E$14,2,0),"")</f>
        <v>Fuerte</v>
      </c>
      <c r="AD39" s="337" t="s">
        <v>164</v>
      </c>
      <c r="AE39" s="337" t="s">
        <v>164</v>
      </c>
      <c r="AF39" s="653"/>
      <c r="AG39" s="337" t="s">
        <v>210</v>
      </c>
      <c r="AH39" s="343" t="s">
        <v>1911</v>
      </c>
      <c r="AI39" s="346" t="s">
        <v>597</v>
      </c>
      <c r="AJ39" s="343" t="s">
        <v>656</v>
      </c>
      <c r="AK39" s="343" t="s">
        <v>965</v>
      </c>
      <c r="AL39" s="331" t="s">
        <v>756</v>
      </c>
    </row>
    <row r="40" spans="1:38" s="199" customFormat="1" ht="84" customHeight="1">
      <c r="A40" s="328">
        <v>24</v>
      </c>
      <c r="B40" s="662" t="s">
        <v>1442</v>
      </c>
      <c r="C40" s="336" t="s">
        <v>657</v>
      </c>
      <c r="D40" s="336" t="s">
        <v>1014</v>
      </c>
      <c r="E40" s="329" t="s">
        <v>215</v>
      </c>
      <c r="F40" s="336" t="s">
        <v>670</v>
      </c>
      <c r="G40" s="329" t="s">
        <v>661</v>
      </c>
      <c r="H40" s="343" t="s">
        <v>1015</v>
      </c>
      <c r="I40" s="343" t="s">
        <v>1460</v>
      </c>
      <c r="J40" s="331" t="s">
        <v>971</v>
      </c>
      <c r="K40" s="196" t="s">
        <v>44</v>
      </c>
      <c r="L40" s="337" t="s">
        <v>8</v>
      </c>
      <c r="M40" s="338" t="str">
        <f>+IF(K40="","",VLOOKUP(K40&amp;L40,[8]CONVENCIONESFORMULAS!$H$14:$K$38,4,0))</f>
        <v>A5</v>
      </c>
      <c r="N40" s="357" t="s">
        <v>1912</v>
      </c>
      <c r="O40" s="336" t="s">
        <v>1913</v>
      </c>
      <c r="P40" s="360" t="s">
        <v>731</v>
      </c>
      <c r="Q40" s="329" t="s">
        <v>142</v>
      </c>
      <c r="R40" s="329" t="s">
        <v>144</v>
      </c>
      <c r="S40" s="336" t="s">
        <v>846</v>
      </c>
      <c r="T40" s="356" t="s">
        <v>146</v>
      </c>
      <c r="U40" s="197" t="s">
        <v>148</v>
      </c>
      <c r="V40" s="362" t="s">
        <v>151</v>
      </c>
      <c r="W40" s="357" t="s">
        <v>153</v>
      </c>
      <c r="X40" s="198" t="s">
        <v>970</v>
      </c>
      <c r="Y40" s="362" t="s">
        <v>155</v>
      </c>
      <c r="Z40" s="196">
        <v>100</v>
      </c>
      <c r="AA40" s="196" t="str">
        <f t="shared" si="4"/>
        <v>Fuerte</v>
      </c>
      <c r="AB40" s="362" t="s">
        <v>195</v>
      </c>
      <c r="AC40" s="196" t="str">
        <f>+IFERROR(VLOOKUP(AA40&amp;AB40,'[9]DISEÑO DE CONTROLES'!$D$6:$E$14,2,0),"")</f>
        <v>Fuerte</v>
      </c>
      <c r="AD40" s="337" t="s">
        <v>164</v>
      </c>
      <c r="AE40" s="362" t="s">
        <v>164</v>
      </c>
      <c r="AF40" s="653"/>
      <c r="AG40" s="337" t="s">
        <v>209</v>
      </c>
      <c r="AH40" s="336"/>
      <c r="AI40" s="340"/>
      <c r="AJ40" s="336"/>
      <c r="AK40" s="336"/>
      <c r="AL40" s="331" t="s">
        <v>756</v>
      </c>
    </row>
    <row r="41" spans="1:38" s="175" customFormat="1" ht="93.75" customHeight="1">
      <c r="A41" s="328">
        <v>25</v>
      </c>
      <c r="B41" s="662" t="s">
        <v>1442</v>
      </c>
      <c r="C41" s="343" t="s">
        <v>662</v>
      </c>
      <c r="D41" s="343" t="s">
        <v>1914</v>
      </c>
      <c r="E41" s="337" t="s">
        <v>215</v>
      </c>
      <c r="F41" s="337" t="s">
        <v>973</v>
      </c>
      <c r="G41" s="191" t="s">
        <v>725</v>
      </c>
      <c r="H41" s="331" t="s">
        <v>726</v>
      </c>
      <c r="I41" s="362" t="s">
        <v>1843</v>
      </c>
      <c r="J41" s="331" t="s">
        <v>972</v>
      </c>
      <c r="K41" s="196" t="s">
        <v>107</v>
      </c>
      <c r="L41" s="337" t="s">
        <v>8</v>
      </c>
      <c r="M41" s="129" t="str">
        <f>+IF(K41="","",VLOOKUP(K41&amp;L41,[6]CONVENCIONESFORMULAS!$H$14:$K$38,4,0))</f>
        <v>M4</v>
      </c>
      <c r="N41" s="364" t="s">
        <v>1915</v>
      </c>
      <c r="O41" s="343" t="s">
        <v>1916</v>
      </c>
      <c r="P41" s="357" t="s">
        <v>1917</v>
      </c>
      <c r="Q41" s="337" t="s">
        <v>142</v>
      </c>
      <c r="R41" s="337" t="s">
        <v>144</v>
      </c>
      <c r="S41" s="331" t="s">
        <v>1918</v>
      </c>
      <c r="T41" s="356" t="s">
        <v>146</v>
      </c>
      <c r="U41" s="344" t="s">
        <v>148</v>
      </c>
      <c r="V41" s="362" t="s">
        <v>151</v>
      </c>
      <c r="W41" s="357" t="s">
        <v>153</v>
      </c>
      <c r="X41" s="343" t="s">
        <v>1919</v>
      </c>
      <c r="Y41" s="362" t="s">
        <v>155</v>
      </c>
      <c r="Z41" s="196">
        <v>100</v>
      </c>
      <c r="AA41" s="196" t="str">
        <f t="shared" si="4"/>
        <v>Fuerte</v>
      </c>
      <c r="AB41" s="362" t="s">
        <v>195</v>
      </c>
      <c r="AC41" s="196" t="str">
        <f>+IFERROR(VLOOKUP(AA41&amp;AB41,'[6]DISEÑO DE CONTROLES'!$D$6:$E$14,2,0),"")</f>
        <v>Fuerte</v>
      </c>
      <c r="AD41" s="337" t="s">
        <v>164</v>
      </c>
      <c r="AE41" s="337" t="s">
        <v>164</v>
      </c>
      <c r="AF41" s="653"/>
      <c r="AG41" s="337" t="s">
        <v>209</v>
      </c>
      <c r="AH41" s="343"/>
      <c r="AI41" s="346"/>
      <c r="AJ41" s="343"/>
      <c r="AK41" s="343"/>
      <c r="AL41" s="331" t="s">
        <v>756</v>
      </c>
    </row>
    <row r="42" spans="1:38" s="175" customFormat="1" ht="64.5" customHeight="1">
      <c r="A42" s="371">
        <v>26</v>
      </c>
      <c r="B42" s="659" t="s">
        <v>1442</v>
      </c>
      <c r="C42" s="343" t="s">
        <v>625</v>
      </c>
      <c r="D42" s="343" t="s">
        <v>721</v>
      </c>
      <c r="E42" s="337" t="s">
        <v>215</v>
      </c>
      <c r="F42" s="337" t="s">
        <v>727</v>
      </c>
      <c r="G42" s="191" t="s">
        <v>728</v>
      </c>
      <c r="H42" s="331" t="s">
        <v>752</v>
      </c>
      <c r="I42" s="362" t="s">
        <v>1847</v>
      </c>
      <c r="J42" s="331" t="s">
        <v>753</v>
      </c>
      <c r="K42" s="196" t="s">
        <v>107</v>
      </c>
      <c r="L42" s="337" t="s">
        <v>8</v>
      </c>
      <c r="M42" s="129" t="str">
        <f>+IF(K42="","",VLOOKUP(K42&amp;L42,[6]CONVENCIONESFORMULAS!$H$14:$K$38,4,0))</f>
        <v>M4</v>
      </c>
      <c r="N42" s="357" t="s">
        <v>1888</v>
      </c>
      <c r="O42" s="364" t="s">
        <v>1011</v>
      </c>
      <c r="P42" s="357" t="s">
        <v>733</v>
      </c>
      <c r="Q42" s="362" t="s">
        <v>142</v>
      </c>
      <c r="R42" s="362" t="s">
        <v>144</v>
      </c>
      <c r="S42" s="357" t="s">
        <v>654</v>
      </c>
      <c r="T42" s="356" t="s">
        <v>146</v>
      </c>
      <c r="U42" s="356" t="s">
        <v>148</v>
      </c>
      <c r="V42" s="362" t="s">
        <v>151</v>
      </c>
      <c r="W42" s="357" t="s">
        <v>153</v>
      </c>
      <c r="X42" s="364" t="s">
        <v>655</v>
      </c>
      <c r="Y42" s="362" t="s">
        <v>155</v>
      </c>
      <c r="Z42" s="370">
        <v>100</v>
      </c>
      <c r="AA42" s="370" t="str">
        <f t="shared" si="4"/>
        <v>Fuerte</v>
      </c>
      <c r="AB42" s="362" t="s">
        <v>195</v>
      </c>
      <c r="AC42" s="370" t="str">
        <f>+IFERROR(VLOOKUP(AA42&amp;AB42,'[6]DISEÑO DE CONTROLES'!$D$6:$E$14,2,0),"")</f>
        <v>Fuerte</v>
      </c>
      <c r="AD42" s="362" t="s">
        <v>164</v>
      </c>
      <c r="AE42" s="362" t="s">
        <v>164</v>
      </c>
      <c r="AF42" s="117"/>
      <c r="AG42" s="337" t="s">
        <v>210</v>
      </c>
      <c r="AH42" s="343" t="s">
        <v>1920</v>
      </c>
      <c r="AI42" s="346" t="s">
        <v>597</v>
      </c>
      <c r="AJ42" s="343" t="s">
        <v>656</v>
      </c>
      <c r="AK42" s="343" t="s">
        <v>965</v>
      </c>
      <c r="AL42" s="331" t="s">
        <v>756</v>
      </c>
    </row>
    <row r="43" spans="1:38" s="175" customFormat="1" ht="104.25" customHeight="1">
      <c r="A43" s="196">
        <v>27</v>
      </c>
      <c r="B43" s="659" t="s">
        <v>1442</v>
      </c>
      <c r="C43" s="343" t="s">
        <v>657</v>
      </c>
      <c r="D43" s="343" t="s">
        <v>675</v>
      </c>
      <c r="E43" s="329" t="s">
        <v>215</v>
      </c>
      <c r="F43" s="337" t="s">
        <v>676</v>
      </c>
      <c r="G43" s="191" t="s">
        <v>677</v>
      </c>
      <c r="H43" s="343" t="s">
        <v>1003</v>
      </c>
      <c r="I43" s="362" t="s">
        <v>1847</v>
      </c>
      <c r="J43" s="331" t="s">
        <v>1004</v>
      </c>
      <c r="K43" s="196" t="s">
        <v>44</v>
      </c>
      <c r="L43" s="337" t="s">
        <v>49</v>
      </c>
      <c r="M43" s="195" t="str">
        <f>+IF(K43="","",VLOOKUP(K43&amp;L43,[8]CONVENCIONESFORMULAS!$H$14:$K$38,4,0))</f>
        <v>E4</v>
      </c>
      <c r="N43" s="357" t="s">
        <v>1921</v>
      </c>
      <c r="O43" s="331" t="s">
        <v>1923</v>
      </c>
      <c r="P43" s="357" t="s">
        <v>293</v>
      </c>
      <c r="Q43" s="337" t="s">
        <v>142</v>
      </c>
      <c r="R43" s="337" t="s">
        <v>144</v>
      </c>
      <c r="S43" s="331" t="s">
        <v>962</v>
      </c>
      <c r="T43" s="356" t="s">
        <v>146</v>
      </c>
      <c r="U43" s="356" t="s">
        <v>148</v>
      </c>
      <c r="V43" s="362" t="s">
        <v>151</v>
      </c>
      <c r="W43" s="357" t="s">
        <v>153</v>
      </c>
      <c r="X43" s="343" t="s">
        <v>1924</v>
      </c>
      <c r="Y43" s="362" t="s">
        <v>155</v>
      </c>
      <c r="Z43" s="196">
        <v>100</v>
      </c>
      <c r="AA43" s="196" t="str">
        <f t="shared" si="4"/>
        <v>Fuerte</v>
      </c>
      <c r="AB43" s="337" t="s">
        <v>195</v>
      </c>
      <c r="AC43" s="196" t="str">
        <f>+IFERROR(VLOOKUP(AA43&amp;AB43,'[6]DISEÑO DE CONTROLES'!$D$6:$E$14,2,0),"")</f>
        <v>Fuerte</v>
      </c>
      <c r="AD43" s="337" t="s">
        <v>164</v>
      </c>
      <c r="AE43" s="337" t="s">
        <v>164</v>
      </c>
      <c r="AF43" s="654"/>
      <c r="AG43" s="337" t="s">
        <v>209</v>
      </c>
      <c r="AH43" s="343"/>
      <c r="AI43" s="346"/>
      <c r="AJ43" s="343"/>
      <c r="AK43" s="343"/>
      <c r="AL43" s="331" t="s">
        <v>756</v>
      </c>
    </row>
    <row r="44" spans="1:38" s="175" customFormat="1" ht="66" customHeight="1">
      <c r="A44" s="196">
        <v>28</v>
      </c>
      <c r="B44" s="659" t="s">
        <v>1442</v>
      </c>
      <c r="C44" s="343" t="s">
        <v>657</v>
      </c>
      <c r="D44" s="343" t="s">
        <v>679</v>
      </c>
      <c r="E44" s="337" t="s">
        <v>215</v>
      </c>
      <c r="F44" s="337" t="s">
        <v>676</v>
      </c>
      <c r="G44" s="191" t="s">
        <v>680</v>
      </c>
      <c r="H44" s="343" t="s">
        <v>681</v>
      </c>
      <c r="I44" s="362" t="s">
        <v>1847</v>
      </c>
      <c r="J44" s="343" t="s">
        <v>678</v>
      </c>
      <c r="K44" s="196" t="s">
        <v>107</v>
      </c>
      <c r="L44" s="337" t="s">
        <v>49</v>
      </c>
      <c r="M44" s="127" t="str">
        <f>+IF(K44="","",VLOOKUP(K44&amp;L44,[8]CONVENCIONESFORMULAS!$H$14:$K$38,4,0))</f>
        <v>A7</v>
      </c>
      <c r="N44" s="357" t="s">
        <v>1925</v>
      </c>
      <c r="O44" s="331" t="s">
        <v>1844</v>
      </c>
      <c r="P44" s="357" t="s">
        <v>293</v>
      </c>
      <c r="Q44" s="337" t="s">
        <v>142</v>
      </c>
      <c r="R44" s="337" t="s">
        <v>144</v>
      </c>
      <c r="S44" s="331" t="s">
        <v>1378</v>
      </c>
      <c r="T44" s="356" t="s">
        <v>146</v>
      </c>
      <c r="U44" s="337" t="s">
        <v>148</v>
      </c>
      <c r="V44" s="362" t="s">
        <v>151</v>
      </c>
      <c r="W44" s="357" t="s">
        <v>153</v>
      </c>
      <c r="X44" s="343" t="s">
        <v>1926</v>
      </c>
      <c r="Y44" s="362" t="s">
        <v>155</v>
      </c>
      <c r="Z44" s="196">
        <v>100</v>
      </c>
      <c r="AA44" s="196" t="str">
        <f t="shared" si="4"/>
        <v>Fuerte</v>
      </c>
      <c r="AB44" s="362" t="s">
        <v>195</v>
      </c>
      <c r="AC44" s="196" t="str">
        <f>+IFERROR(VLOOKUP(AA44&amp;AB44,'[6]DISEÑO DE CONTROLES'!$D$6:$E$14,2,0),"")</f>
        <v>Fuerte</v>
      </c>
      <c r="AD44" s="337" t="s">
        <v>164</v>
      </c>
      <c r="AE44" s="337" t="s">
        <v>164</v>
      </c>
      <c r="AF44" s="652"/>
      <c r="AG44" s="337" t="s">
        <v>209</v>
      </c>
      <c r="AH44" s="343"/>
      <c r="AI44" s="346"/>
      <c r="AJ44" s="343"/>
      <c r="AK44" s="343"/>
      <c r="AL44" s="331" t="s">
        <v>756</v>
      </c>
    </row>
    <row r="45" spans="1:38" s="175" customFormat="1" ht="69" customHeight="1">
      <c r="A45" s="328">
        <v>29</v>
      </c>
      <c r="B45" s="659" t="s">
        <v>1442</v>
      </c>
      <c r="C45" s="360" t="s">
        <v>662</v>
      </c>
      <c r="D45" s="343" t="s">
        <v>682</v>
      </c>
      <c r="E45" s="337" t="s">
        <v>215</v>
      </c>
      <c r="F45" s="337" t="s">
        <v>676</v>
      </c>
      <c r="G45" s="191" t="s">
        <v>683</v>
      </c>
      <c r="H45" s="343" t="s">
        <v>684</v>
      </c>
      <c r="I45" s="364" t="s">
        <v>1847</v>
      </c>
      <c r="J45" s="343" t="s">
        <v>685</v>
      </c>
      <c r="K45" s="196" t="s">
        <v>44</v>
      </c>
      <c r="L45" s="337" t="s">
        <v>49</v>
      </c>
      <c r="M45" s="138" t="str">
        <f>+IF(K45="","",VLOOKUP(K45&amp;L45,[8]CONVENCIONESFORMULAS!$H$14:$K$38,4,0))</f>
        <v>E4</v>
      </c>
      <c r="N45" s="357" t="s">
        <v>1927</v>
      </c>
      <c r="O45" s="331" t="s">
        <v>1845</v>
      </c>
      <c r="P45" s="357" t="s">
        <v>1846</v>
      </c>
      <c r="Q45" s="337" t="s">
        <v>142</v>
      </c>
      <c r="R45" s="337" t="s">
        <v>144</v>
      </c>
      <c r="S45" s="331" t="s">
        <v>846</v>
      </c>
      <c r="T45" s="337" t="s">
        <v>146</v>
      </c>
      <c r="U45" s="337" t="s">
        <v>148</v>
      </c>
      <c r="V45" s="337" t="s">
        <v>151</v>
      </c>
      <c r="W45" s="331" t="s">
        <v>153</v>
      </c>
      <c r="X45" s="343" t="s">
        <v>1005</v>
      </c>
      <c r="Y45" s="337" t="s">
        <v>155</v>
      </c>
      <c r="Z45" s="196">
        <v>100</v>
      </c>
      <c r="AA45" s="196" t="str">
        <f t="shared" si="4"/>
        <v>Fuerte</v>
      </c>
      <c r="AB45" s="337" t="s">
        <v>195</v>
      </c>
      <c r="AC45" s="196" t="str">
        <f>+IFERROR(VLOOKUP(AA45&amp;AB45,'[9]DISEÑO DE CONTROLES'!$D$6:$E$14,2,0),"")</f>
        <v>Fuerte</v>
      </c>
      <c r="AD45" s="337" t="s">
        <v>164</v>
      </c>
      <c r="AE45" s="337" t="s">
        <v>164</v>
      </c>
      <c r="AF45" s="653"/>
      <c r="AG45" s="337" t="s">
        <v>209</v>
      </c>
      <c r="AH45" s="343"/>
      <c r="AI45" s="189"/>
      <c r="AJ45" s="343"/>
      <c r="AK45" s="343"/>
      <c r="AL45" s="331" t="s">
        <v>756</v>
      </c>
    </row>
    <row r="46" spans="1:38" s="175" customFormat="1" ht="71.25" customHeight="1">
      <c r="A46" s="196">
        <v>30</v>
      </c>
      <c r="B46" s="659" t="s">
        <v>1442</v>
      </c>
      <c r="C46" s="343" t="s">
        <v>657</v>
      </c>
      <c r="D46" s="343" t="s">
        <v>686</v>
      </c>
      <c r="E46" s="337" t="s">
        <v>215</v>
      </c>
      <c r="F46" s="337" t="s">
        <v>687</v>
      </c>
      <c r="G46" s="191" t="s">
        <v>688</v>
      </c>
      <c r="H46" s="343" t="s">
        <v>689</v>
      </c>
      <c r="I46" s="343" t="s">
        <v>1847</v>
      </c>
      <c r="J46" s="343" t="s">
        <v>690</v>
      </c>
      <c r="K46" s="196" t="s">
        <v>44</v>
      </c>
      <c r="L46" s="337" t="s">
        <v>49</v>
      </c>
      <c r="M46" s="138" t="str">
        <f>+IF(K46="","",VLOOKUP(K46&amp;L46,[8]CONVENCIONESFORMULAS!$H$14:$K$38,4,0))</f>
        <v>E4</v>
      </c>
      <c r="N46" s="357" t="s">
        <v>1928</v>
      </c>
      <c r="O46" s="331" t="s">
        <v>1848</v>
      </c>
      <c r="P46" s="357" t="s">
        <v>293</v>
      </c>
      <c r="Q46" s="337" t="s">
        <v>142</v>
      </c>
      <c r="R46" s="337" t="s">
        <v>144</v>
      </c>
      <c r="S46" s="331" t="s">
        <v>962</v>
      </c>
      <c r="T46" s="362" t="s">
        <v>146</v>
      </c>
      <c r="U46" s="337" t="s">
        <v>148</v>
      </c>
      <c r="V46" s="362" t="s">
        <v>151</v>
      </c>
      <c r="W46" s="357" t="s">
        <v>153</v>
      </c>
      <c r="X46" s="343" t="s">
        <v>1006</v>
      </c>
      <c r="Y46" s="362" t="s">
        <v>155</v>
      </c>
      <c r="Z46" s="196">
        <v>100</v>
      </c>
      <c r="AA46" s="196" t="str">
        <f t="shared" si="4"/>
        <v>Fuerte</v>
      </c>
      <c r="AB46" s="362" t="s">
        <v>195</v>
      </c>
      <c r="AC46" s="196" t="str">
        <f>+IFERROR(VLOOKUP(AA46&amp;AB46,'[6]DISEÑO DE CONTROLES'!$D$6:$E$14,2,0),"")</f>
        <v>Fuerte</v>
      </c>
      <c r="AD46" s="337" t="s">
        <v>164</v>
      </c>
      <c r="AE46" s="337" t="s">
        <v>164</v>
      </c>
      <c r="AF46" s="653"/>
      <c r="AG46" s="337" t="s">
        <v>209</v>
      </c>
      <c r="AH46" s="343"/>
      <c r="AI46" s="189"/>
      <c r="AJ46" s="343"/>
      <c r="AK46" s="343"/>
      <c r="AL46" s="331" t="s">
        <v>756</v>
      </c>
    </row>
    <row r="47" spans="1:38" s="175" customFormat="1" ht="85.5" customHeight="1">
      <c r="A47" s="196">
        <v>31</v>
      </c>
      <c r="B47" s="659" t="s">
        <v>1442</v>
      </c>
      <c r="C47" s="342" t="s">
        <v>662</v>
      </c>
      <c r="D47" s="342" t="s">
        <v>691</v>
      </c>
      <c r="E47" s="330" t="s">
        <v>215</v>
      </c>
      <c r="F47" s="330" t="s">
        <v>687</v>
      </c>
      <c r="G47" s="139" t="s">
        <v>692</v>
      </c>
      <c r="H47" s="343" t="s">
        <v>1007</v>
      </c>
      <c r="I47" s="364" t="s">
        <v>1847</v>
      </c>
      <c r="J47" s="343" t="s">
        <v>693</v>
      </c>
      <c r="K47" s="196" t="s">
        <v>44</v>
      </c>
      <c r="L47" s="337" t="s">
        <v>8</v>
      </c>
      <c r="M47" s="127" t="str">
        <f>+IF(K47="","",VLOOKUP(K47&amp;L47,[8]CONVENCIONESFORMULAS!$H$14:$K$38,4,0))</f>
        <v>A5</v>
      </c>
      <c r="N47" s="357" t="s">
        <v>1929</v>
      </c>
      <c r="O47" s="331" t="s">
        <v>1849</v>
      </c>
      <c r="P47" s="357" t="s">
        <v>293</v>
      </c>
      <c r="Q47" s="337" t="s">
        <v>142</v>
      </c>
      <c r="R47" s="337" t="s">
        <v>144</v>
      </c>
      <c r="S47" s="331" t="s">
        <v>654</v>
      </c>
      <c r="T47" s="337" t="s">
        <v>146</v>
      </c>
      <c r="U47" s="337" t="s">
        <v>148</v>
      </c>
      <c r="V47" s="337" t="s">
        <v>151</v>
      </c>
      <c r="W47" s="331" t="s">
        <v>153</v>
      </c>
      <c r="X47" s="343" t="s">
        <v>1850</v>
      </c>
      <c r="Y47" s="337" t="s">
        <v>155</v>
      </c>
      <c r="Z47" s="196">
        <v>100</v>
      </c>
      <c r="AA47" s="196" t="str">
        <f t="shared" si="4"/>
        <v>Fuerte</v>
      </c>
      <c r="AB47" s="337" t="s">
        <v>195</v>
      </c>
      <c r="AC47" s="196" t="str">
        <f>+IFERROR(VLOOKUP(AA47&amp;AB47,'[9]DISEÑO DE CONTROLES'!$D$6:$E$14,2,0),"")</f>
        <v>Fuerte</v>
      </c>
      <c r="AD47" s="337" t="s">
        <v>164</v>
      </c>
      <c r="AE47" s="337" t="s">
        <v>164</v>
      </c>
      <c r="AF47" s="127"/>
      <c r="AG47" s="337" t="s">
        <v>210</v>
      </c>
      <c r="AH47" s="343" t="s">
        <v>1008</v>
      </c>
      <c r="AI47" s="189" t="s">
        <v>962</v>
      </c>
      <c r="AJ47" s="343" t="s">
        <v>656</v>
      </c>
      <c r="AK47" s="343"/>
      <c r="AL47" s="331" t="s">
        <v>756</v>
      </c>
    </row>
    <row r="48" spans="1:38" s="199" customFormat="1" ht="46.5" customHeight="1">
      <c r="A48" s="405">
        <v>32</v>
      </c>
      <c r="B48" s="657" t="s">
        <v>1442</v>
      </c>
      <c r="C48" s="400" t="s">
        <v>625</v>
      </c>
      <c r="D48" s="400" t="s">
        <v>626</v>
      </c>
      <c r="E48" s="397" t="s">
        <v>215</v>
      </c>
      <c r="F48" s="400" t="s">
        <v>1930</v>
      </c>
      <c r="G48" s="403" t="s">
        <v>772</v>
      </c>
      <c r="H48" s="343" t="s">
        <v>974</v>
      </c>
      <c r="I48" s="343" t="s">
        <v>1847</v>
      </c>
      <c r="J48" s="400" t="s">
        <v>653</v>
      </c>
      <c r="K48" s="405" t="s">
        <v>44</v>
      </c>
      <c r="L48" s="397" t="s">
        <v>49</v>
      </c>
      <c r="M48" s="428" t="str">
        <f>+IF(K48="","",VLOOKUP(K48&amp;L48,[8]CONVENCIONESFORMULAS!$H$14:$K$38,4,0))</f>
        <v>E4</v>
      </c>
      <c r="N48" s="357" t="s">
        <v>1888</v>
      </c>
      <c r="O48" s="331" t="s">
        <v>1012</v>
      </c>
      <c r="P48" s="357" t="s">
        <v>292</v>
      </c>
      <c r="Q48" s="337" t="s">
        <v>142</v>
      </c>
      <c r="R48" s="337" t="s">
        <v>144</v>
      </c>
      <c r="S48" s="357" t="s">
        <v>597</v>
      </c>
      <c r="T48" s="337" t="s">
        <v>146</v>
      </c>
      <c r="U48" s="337" t="s">
        <v>148</v>
      </c>
      <c r="V48" s="337" t="s">
        <v>151</v>
      </c>
      <c r="W48" s="331" t="s">
        <v>153</v>
      </c>
      <c r="X48" s="364" t="s">
        <v>969</v>
      </c>
      <c r="Y48" s="337" t="s">
        <v>155</v>
      </c>
      <c r="Z48" s="196">
        <v>100</v>
      </c>
      <c r="AA48" s="196" t="str">
        <f>+IF(AND(Z48&gt;=96,Z48&lt;=100),"Fuerte",IF(AND(Z48&gt;=86,Z48&lt;=95),"Moderado","Débil"))</f>
        <v>Fuerte</v>
      </c>
      <c r="AB48" s="337" t="s">
        <v>195</v>
      </c>
      <c r="AC48" s="196" t="str">
        <f>+IFERROR(VLOOKUP(AA48&amp;AB48,'[9]DISEÑO DE CONTROLES'!$D$6:$E$14,2,0),"")</f>
        <v>Fuerte</v>
      </c>
      <c r="AD48" s="337" t="s">
        <v>164</v>
      </c>
      <c r="AE48" s="337" t="s">
        <v>164</v>
      </c>
      <c r="AF48" s="459" t="e">
        <f>+IF(Z48="","",IF(Z48=0,M48,VLOOKUP(IF(Z48=0,M48,IF(AND(K48="CASI SEGURO",Z48=1),"PROBABLE",IF(AND(K48="PROBABLE",Z48=1),"POSIBLE",IF(AND(K48="POSIBLE",Z48=1),"IMPROBABLE",IF(AND(K48="CASI SEGURO",Z48=2),"POSIBLE",IF(AND(K48="PROBABLE",Z48=2),"IMPROBABLE",IF(AND(K48="POSIBLE",Z48=2),"RARO","RARO")))))))&amp;L48,[2]CONVENCIONESFORMULAS!$H$14:$K$38,4,0)))</f>
        <v>#N/A</v>
      </c>
      <c r="AG48" s="403" t="s">
        <v>209</v>
      </c>
      <c r="AH48" s="343"/>
      <c r="AI48" s="331"/>
      <c r="AJ48" s="343"/>
      <c r="AK48" s="343"/>
      <c r="AL48" s="431" t="s">
        <v>756</v>
      </c>
    </row>
    <row r="49" spans="1:38" s="175" customFormat="1" ht="32.25" customHeight="1">
      <c r="A49" s="406"/>
      <c r="B49" s="661"/>
      <c r="C49" s="413"/>
      <c r="D49" s="413"/>
      <c r="E49" s="409"/>
      <c r="F49" s="413"/>
      <c r="G49" s="403"/>
      <c r="H49" s="343" t="s">
        <v>975</v>
      </c>
      <c r="I49" s="343" t="s">
        <v>1847</v>
      </c>
      <c r="J49" s="413"/>
      <c r="K49" s="406"/>
      <c r="L49" s="409"/>
      <c r="M49" s="429"/>
      <c r="N49" s="357" t="s">
        <v>1931</v>
      </c>
      <c r="O49" s="331" t="s">
        <v>1013</v>
      </c>
      <c r="P49" s="357" t="s">
        <v>292</v>
      </c>
      <c r="Q49" s="337" t="s">
        <v>142</v>
      </c>
      <c r="R49" s="337" t="s">
        <v>144</v>
      </c>
      <c r="S49" s="357" t="s">
        <v>597</v>
      </c>
      <c r="T49" s="362" t="s">
        <v>146</v>
      </c>
      <c r="U49" s="337" t="s">
        <v>148</v>
      </c>
      <c r="V49" s="362" t="s">
        <v>151</v>
      </c>
      <c r="W49" s="357" t="s">
        <v>153</v>
      </c>
      <c r="X49" s="364" t="s">
        <v>976</v>
      </c>
      <c r="Y49" s="362" t="s">
        <v>155</v>
      </c>
      <c r="Z49" s="196">
        <v>100</v>
      </c>
      <c r="AA49" s="196" t="str">
        <f t="shared" ref="AA49:AA65" si="7">+IF(AND(Z49&gt;=96,Z49&lt;=100),"Fuerte",IF(AND(Z49&gt;=86,Z49&lt;=95),"Moderado","Débil"))</f>
        <v>Fuerte</v>
      </c>
      <c r="AB49" s="362" t="s">
        <v>195</v>
      </c>
      <c r="AC49" s="196" t="str">
        <f>+IFERROR(VLOOKUP(AA49&amp;AB49,'[9]DISEÑO DE CONTROLES'!$D$6:$E$14,2,0),"")</f>
        <v>Fuerte</v>
      </c>
      <c r="AD49" s="337" t="s">
        <v>164</v>
      </c>
      <c r="AE49" s="337" t="s">
        <v>164</v>
      </c>
      <c r="AF49" s="459"/>
      <c r="AG49" s="403"/>
      <c r="AH49" s="343"/>
      <c r="AI49" s="331"/>
      <c r="AJ49" s="343"/>
      <c r="AK49" s="343"/>
      <c r="AL49" s="431"/>
    </row>
    <row r="50" spans="1:38" s="175" customFormat="1" ht="62.25" customHeight="1">
      <c r="A50" s="406"/>
      <c r="B50" s="661"/>
      <c r="C50" s="413"/>
      <c r="D50" s="413"/>
      <c r="E50" s="409"/>
      <c r="F50" s="413"/>
      <c r="G50" s="403"/>
      <c r="H50" s="331" t="s">
        <v>1016</v>
      </c>
      <c r="I50" s="343" t="s">
        <v>1847</v>
      </c>
      <c r="J50" s="413"/>
      <c r="K50" s="406"/>
      <c r="L50" s="409"/>
      <c r="M50" s="429"/>
      <c r="N50" s="357" t="s">
        <v>1905</v>
      </c>
      <c r="O50" s="331" t="s">
        <v>1851</v>
      </c>
      <c r="P50" s="357" t="s">
        <v>292</v>
      </c>
      <c r="Q50" s="337" t="s">
        <v>142</v>
      </c>
      <c r="R50" s="337" t="s">
        <v>144</v>
      </c>
      <c r="S50" s="357" t="s">
        <v>597</v>
      </c>
      <c r="T50" s="362" t="s">
        <v>146</v>
      </c>
      <c r="U50" s="337" t="s">
        <v>148</v>
      </c>
      <c r="V50" s="362" t="s">
        <v>151</v>
      </c>
      <c r="W50" s="357" t="s">
        <v>153</v>
      </c>
      <c r="X50" s="364" t="s">
        <v>977</v>
      </c>
      <c r="Y50" s="362" t="s">
        <v>155</v>
      </c>
      <c r="Z50" s="196">
        <v>100</v>
      </c>
      <c r="AA50" s="196" t="str">
        <f t="shared" si="7"/>
        <v>Fuerte</v>
      </c>
      <c r="AB50" s="362" t="s">
        <v>195</v>
      </c>
      <c r="AC50" s="196" t="str">
        <f>+IFERROR(VLOOKUP(AA50&amp;AB50,'[9]DISEÑO DE CONTROLES'!$D$6:$E$14,2,0),"")</f>
        <v>Fuerte</v>
      </c>
      <c r="AD50" s="337" t="s">
        <v>164</v>
      </c>
      <c r="AE50" s="337" t="s">
        <v>164</v>
      </c>
      <c r="AF50" s="459"/>
      <c r="AG50" s="403"/>
      <c r="AH50" s="331"/>
      <c r="AI50" s="331"/>
      <c r="AJ50" s="343"/>
      <c r="AK50" s="343"/>
      <c r="AL50" s="431"/>
    </row>
    <row r="51" spans="1:38" s="175" customFormat="1" ht="52.5" customHeight="1">
      <c r="A51" s="414"/>
      <c r="B51" s="658"/>
      <c r="C51" s="401"/>
      <c r="D51" s="401"/>
      <c r="E51" s="398"/>
      <c r="F51" s="401"/>
      <c r="G51" s="403"/>
      <c r="H51" s="343" t="s">
        <v>1017</v>
      </c>
      <c r="I51" s="343" t="s">
        <v>1847</v>
      </c>
      <c r="J51" s="401"/>
      <c r="K51" s="414"/>
      <c r="L51" s="398"/>
      <c r="M51" s="430"/>
      <c r="N51" s="357" t="s">
        <v>1932</v>
      </c>
      <c r="O51" s="331" t="s">
        <v>1852</v>
      </c>
      <c r="P51" s="357" t="s">
        <v>734</v>
      </c>
      <c r="Q51" s="362" t="s">
        <v>142</v>
      </c>
      <c r="R51" s="362" t="s">
        <v>144</v>
      </c>
      <c r="S51" s="354" t="s">
        <v>597</v>
      </c>
      <c r="T51" s="362" t="s">
        <v>146</v>
      </c>
      <c r="U51" s="362" t="s">
        <v>148</v>
      </c>
      <c r="V51" s="362" t="s">
        <v>151</v>
      </c>
      <c r="W51" s="357" t="s">
        <v>153</v>
      </c>
      <c r="X51" s="364" t="s">
        <v>965</v>
      </c>
      <c r="Y51" s="362" t="s">
        <v>155</v>
      </c>
      <c r="Z51" s="196">
        <v>100</v>
      </c>
      <c r="AA51" s="196" t="str">
        <f t="shared" si="7"/>
        <v>Fuerte</v>
      </c>
      <c r="AB51" s="362" t="s">
        <v>195</v>
      </c>
      <c r="AC51" s="196" t="str">
        <f>+IFERROR(VLOOKUP(AA51&amp;AB51,'[6]DISEÑO DE CONTROLES'!$D$6:$E$14,2,0),"")</f>
        <v>Fuerte</v>
      </c>
      <c r="AD51" s="337" t="s">
        <v>164</v>
      </c>
      <c r="AE51" s="337" t="s">
        <v>164</v>
      </c>
      <c r="AF51" s="459"/>
      <c r="AG51" s="403"/>
      <c r="AH51" s="343"/>
      <c r="AI51" s="346"/>
      <c r="AJ51" s="343"/>
      <c r="AK51" s="343"/>
      <c r="AL51" s="431"/>
    </row>
    <row r="52" spans="1:38" s="175" customFormat="1" ht="34.5" customHeight="1">
      <c r="A52" s="412">
        <v>33</v>
      </c>
      <c r="B52" s="657" t="s">
        <v>1442</v>
      </c>
      <c r="C52" s="416" t="s">
        <v>657</v>
      </c>
      <c r="D52" s="407" t="s">
        <v>658</v>
      </c>
      <c r="E52" s="397" t="s">
        <v>215</v>
      </c>
      <c r="F52" s="400" t="s">
        <v>627</v>
      </c>
      <c r="G52" s="410" t="s">
        <v>773</v>
      </c>
      <c r="H52" s="343" t="s">
        <v>796</v>
      </c>
      <c r="I52" s="364" t="s">
        <v>1847</v>
      </c>
      <c r="J52" s="404" t="s">
        <v>659</v>
      </c>
      <c r="K52" s="412" t="s">
        <v>45</v>
      </c>
      <c r="L52" s="403" t="s">
        <v>49</v>
      </c>
      <c r="M52" s="402" t="str">
        <f>+IF(K52="","",VLOOKUP(K52&amp;L52,[8]CONVENCIONESFORMULAS!$H$14:$K$38,4,0))</f>
        <v>A6</v>
      </c>
      <c r="N52" s="357" t="s">
        <v>1933</v>
      </c>
      <c r="O52" s="331" t="s">
        <v>1853</v>
      </c>
      <c r="P52" s="357" t="s">
        <v>293</v>
      </c>
      <c r="Q52" s="337" t="s">
        <v>142</v>
      </c>
      <c r="R52" s="337" t="s">
        <v>144</v>
      </c>
      <c r="S52" s="331" t="s">
        <v>597</v>
      </c>
      <c r="T52" s="362" t="s">
        <v>146</v>
      </c>
      <c r="U52" s="337" t="s">
        <v>149</v>
      </c>
      <c r="V52" s="362" t="s">
        <v>151</v>
      </c>
      <c r="W52" s="357" t="s">
        <v>153</v>
      </c>
      <c r="X52" s="364" t="s">
        <v>963</v>
      </c>
      <c r="Y52" s="362" t="s">
        <v>155</v>
      </c>
      <c r="Z52" s="196">
        <v>95</v>
      </c>
      <c r="AA52" s="196" t="str">
        <f t="shared" si="7"/>
        <v>Moderado</v>
      </c>
      <c r="AB52" s="362" t="s">
        <v>195</v>
      </c>
      <c r="AC52" s="196" t="str">
        <f>+IFERROR(VLOOKUP(AA52&amp;AB52,'[9]DISEÑO DE CONTROLES'!$D$6:$E$14,2,0),"")</f>
        <v>Moderado</v>
      </c>
      <c r="AD52" s="337" t="s">
        <v>164</v>
      </c>
      <c r="AE52" s="362" t="s">
        <v>164</v>
      </c>
      <c r="AF52" s="459" t="e">
        <f>+IF(Z52="","",IF(Z52=0,M52,VLOOKUP(IF(Z52=0,M52,IF(AND(K52="CASI SEGURO",Z52=1),"PROBABLE",IF(AND(K52="PROBABLE",Z52=1),"POSIBLE",IF(AND(K52="POSIBLE",Z52=1),"IMPROBABLE",IF(AND(K52="CASI SEGURO",Z52=2),"POSIBLE",IF(AND(K52="PROBABLE",Z52=2),"IMPROBABLE",IF(AND(K52="POSIBLE",Z52=2),"RARO","RARO")))))))&amp;L52,[2]CONVENCIONESFORMULAS!$H$14:$K$38,4,0)))</f>
        <v>#N/A</v>
      </c>
      <c r="AG52" s="403" t="s">
        <v>209</v>
      </c>
      <c r="AH52" s="343"/>
      <c r="AI52" s="346"/>
      <c r="AJ52" s="343"/>
      <c r="AK52" s="343"/>
      <c r="AL52" s="404" t="s">
        <v>756</v>
      </c>
    </row>
    <row r="53" spans="1:38" s="175" customFormat="1" ht="50.25" customHeight="1">
      <c r="A53" s="412"/>
      <c r="B53" s="661"/>
      <c r="C53" s="416"/>
      <c r="D53" s="408"/>
      <c r="E53" s="409"/>
      <c r="F53" s="413"/>
      <c r="G53" s="411"/>
      <c r="H53" s="343" t="s">
        <v>797</v>
      </c>
      <c r="I53" s="364" t="s">
        <v>1847</v>
      </c>
      <c r="J53" s="404"/>
      <c r="K53" s="412"/>
      <c r="L53" s="403"/>
      <c r="M53" s="402"/>
      <c r="N53" s="357" t="s">
        <v>1934</v>
      </c>
      <c r="O53" s="331" t="s">
        <v>1854</v>
      </c>
      <c r="P53" s="357" t="s">
        <v>293</v>
      </c>
      <c r="Q53" s="337" t="s">
        <v>142</v>
      </c>
      <c r="R53" s="337" t="s">
        <v>144</v>
      </c>
      <c r="S53" s="357" t="s">
        <v>597</v>
      </c>
      <c r="T53" s="362" t="s">
        <v>146</v>
      </c>
      <c r="U53" s="337" t="s">
        <v>148</v>
      </c>
      <c r="V53" s="362" t="s">
        <v>151</v>
      </c>
      <c r="W53" s="357" t="s">
        <v>153</v>
      </c>
      <c r="X53" s="364" t="s">
        <v>1855</v>
      </c>
      <c r="Y53" s="362" t="s">
        <v>155</v>
      </c>
      <c r="Z53" s="196">
        <v>100</v>
      </c>
      <c r="AA53" s="196" t="str">
        <f t="shared" si="7"/>
        <v>Fuerte</v>
      </c>
      <c r="AB53" s="362" t="s">
        <v>195</v>
      </c>
      <c r="AC53" s="196" t="str">
        <f>+IFERROR(VLOOKUP(AA53&amp;AB53,'[9]DISEÑO DE CONTROLES'!$D$6:$E$14,2,0),"")</f>
        <v>Fuerte</v>
      </c>
      <c r="AD53" s="337" t="s">
        <v>164</v>
      </c>
      <c r="AE53" s="337" t="s">
        <v>164</v>
      </c>
      <c r="AF53" s="459"/>
      <c r="AG53" s="403"/>
      <c r="AH53" s="343"/>
      <c r="AI53" s="346"/>
      <c r="AJ53" s="343"/>
      <c r="AK53" s="343"/>
      <c r="AL53" s="404"/>
    </row>
    <row r="54" spans="1:38" s="175" customFormat="1" ht="62.25" customHeight="1">
      <c r="A54" s="412"/>
      <c r="B54" s="661"/>
      <c r="C54" s="416"/>
      <c r="D54" s="408"/>
      <c r="E54" s="409"/>
      <c r="F54" s="413"/>
      <c r="G54" s="411"/>
      <c r="H54" s="343" t="s">
        <v>798</v>
      </c>
      <c r="I54" s="364" t="s">
        <v>1847</v>
      </c>
      <c r="J54" s="404"/>
      <c r="K54" s="412"/>
      <c r="L54" s="403"/>
      <c r="M54" s="402"/>
      <c r="N54" s="357" t="s">
        <v>1884</v>
      </c>
      <c r="O54" s="331" t="s">
        <v>1856</v>
      </c>
      <c r="P54" s="357" t="s">
        <v>293</v>
      </c>
      <c r="Q54" s="337" t="s">
        <v>142</v>
      </c>
      <c r="R54" s="337" t="s">
        <v>144</v>
      </c>
      <c r="S54" s="357" t="s">
        <v>597</v>
      </c>
      <c r="T54" s="362" t="s">
        <v>146</v>
      </c>
      <c r="U54" s="337" t="s">
        <v>148</v>
      </c>
      <c r="V54" s="362" t="s">
        <v>151</v>
      </c>
      <c r="W54" s="357" t="s">
        <v>153</v>
      </c>
      <c r="X54" s="364" t="s">
        <v>978</v>
      </c>
      <c r="Y54" s="362" t="s">
        <v>155</v>
      </c>
      <c r="Z54" s="196">
        <v>100</v>
      </c>
      <c r="AA54" s="196" t="str">
        <f t="shared" si="7"/>
        <v>Fuerte</v>
      </c>
      <c r="AB54" s="362" t="s">
        <v>195</v>
      </c>
      <c r="AC54" s="196" t="str">
        <f>+IFERROR(VLOOKUP(AA54&amp;AB54,'[9]DISEÑO DE CONTROLES'!$D$6:$E$14,2,0),"")</f>
        <v>Fuerte</v>
      </c>
      <c r="AD54" s="337" t="s">
        <v>164</v>
      </c>
      <c r="AE54" s="337" t="s">
        <v>164</v>
      </c>
      <c r="AF54" s="459"/>
      <c r="AG54" s="403"/>
      <c r="AH54" s="343"/>
      <c r="AI54" s="346"/>
      <c r="AJ54" s="343"/>
      <c r="AK54" s="343"/>
      <c r="AL54" s="404"/>
    </row>
    <row r="55" spans="1:38" s="175" customFormat="1" ht="55.5" customHeight="1">
      <c r="A55" s="418">
        <v>34</v>
      </c>
      <c r="B55" s="663" t="s">
        <v>1442</v>
      </c>
      <c r="C55" s="419" t="s">
        <v>662</v>
      </c>
      <c r="D55" s="407" t="s">
        <v>663</v>
      </c>
      <c r="E55" s="420" t="s">
        <v>215</v>
      </c>
      <c r="F55" s="422" t="s">
        <v>627</v>
      </c>
      <c r="G55" s="425" t="s">
        <v>774</v>
      </c>
      <c r="H55" s="331" t="s">
        <v>799</v>
      </c>
      <c r="I55" s="364" t="s">
        <v>1847</v>
      </c>
      <c r="J55" s="404" t="s">
        <v>664</v>
      </c>
      <c r="K55" s="412" t="s">
        <v>45</v>
      </c>
      <c r="L55" s="403" t="s">
        <v>49</v>
      </c>
      <c r="M55" s="402" t="str">
        <f>+IF(K55="","",VLOOKUP(K55&amp;L55,[8]CONVENCIONESFORMULAS!$H$14:$K$38,4,0))</f>
        <v>A6</v>
      </c>
      <c r="N55" s="357" t="s">
        <v>1935</v>
      </c>
      <c r="O55" s="331" t="s">
        <v>1857</v>
      </c>
      <c r="P55" s="357" t="s">
        <v>293</v>
      </c>
      <c r="Q55" s="337" t="s">
        <v>142</v>
      </c>
      <c r="R55" s="337" t="s">
        <v>144</v>
      </c>
      <c r="S55" s="357" t="s">
        <v>597</v>
      </c>
      <c r="T55" s="337" t="s">
        <v>146</v>
      </c>
      <c r="U55" s="337" t="s">
        <v>148</v>
      </c>
      <c r="V55" s="337" t="s">
        <v>151</v>
      </c>
      <c r="W55" s="331" t="s">
        <v>153</v>
      </c>
      <c r="X55" s="364" t="s">
        <v>979</v>
      </c>
      <c r="Y55" s="362" t="s">
        <v>155</v>
      </c>
      <c r="Z55" s="196">
        <v>100</v>
      </c>
      <c r="AA55" s="196" t="str">
        <f t="shared" si="7"/>
        <v>Fuerte</v>
      </c>
      <c r="AB55" s="362" t="s">
        <v>195</v>
      </c>
      <c r="AC55" s="196" t="str">
        <f>+IFERROR(VLOOKUP(AA55&amp;AB55,'[9]DISEÑO DE CONTROLES'!$D$6:$E$14,2,0),"")</f>
        <v>Fuerte</v>
      </c>
      <c r="AD55" s="337" t="s">
        <v>164</v>
      </c>
      <c r="AE55" s="362" t="s">
        <v>164</v>
      </c>
      <c r="AF55" s="459" t="e">
        <f>+IF(Z55="","",IF(Z55=0,M55,VLOOKUP(IF(Z55=0,M55,IF(AND(K55="CASI SEGURO",Z55=1),"PROBABLE",IF(AND(K55="PROBABLE",Z55=1),"POSIBLE",IF(AND(K55="POSIBLE",Z55=1),"IMPROBABLE",IF(AND(K55="CASI SEGURO",Z55=2),"POSIBLE",IF(AND(K55="PROBABLE",Z55=2),"IMPROBABLE",IF(AND(K55="POSIBLE",Z55=2),"RARO","RARO")))))))&amp;L55,[2]CONVENCIONESFORMULAS!$H$14:$K$38,4,0)))</f>
        <v>#N/A</v>
      </c>
      <c r="AG55" s="403" t="s">
        <v>209</v>
      </c>
      <c r="AH55" s="343"/>
      <c r="AI55" s="189"/>
      <c r="AJ55" s="341"/>
      <c r="AK55" s="343"/>
      <c r="AL55" s="404" t="s">
        <v>756</v>
      </c>
    </row>
    <row r="56" spans="1:38" s="175" customFormat="1" ht="39.75" customHeight="1">
      <c r="A56" s="418"/>
      <c r="B56" s="664"/>
      <c r="C56" s="419"/>
      <c r="D56" s="408"/>
      <c r="E56" s="421"/>
      <c r="F56" s="423"/>
      <c r="G56" s="426"/>
      <c r="H56" s="331" t="s">
        <v>800</v>
      </c>
      <c r="I56" s="364" t="s">
        <v>1847</v>
      </c>
      <c r="J56" s="404"/>
      <c r="K56" s="412"/>
      <c r="L56" s="403"/>
      <c r="M56" s="402"/>
      <c r="N56" s="357" t="s">
        <v>1936</v>
      </c>
      <c r="O56" s="331" t="s">
        <v>1858</v>
      </c>
      <c r="P56" s="357" t="s">
        <v>293</v>
      </c>
      <c r="Q56" s="337" t="s">
        <v>142</v>
      </c>
      <c r="R56" s="337" t="s">
        <v>144</v>
      </c>
      <c r="S56" s="357" t="s">
        <v>597</v>
      </c>
      <c r="T56" s="337" t="s">
        <v>146</v>
      </c>
      <c r="U56" s="337" t="s">
        <v>148</v>
      </c>
      <c r="V56" s="337" t="s">
        <v>151</v>
      </c>
      <c r="W56" s="331" t="s">
        <v>153</v>
      </c>
      <c r="X56" s="364" t="s">
        <v>980</v>
      </c>
      <c r="Y56" s="362" t="s">
        <v>155</v>
      </c>
      <c r="Z56" s="196">
        <v>100</v>
      </c>
      <c r="AA56" s="196" t="str">
        <f t="shared" si="7"/>
        <v>Fuerte</v>
      </c>
      <c r="AB56" s="362" t="s">
        <v>195</v>
      </c>
      <c r="AC56" s="196" t="str">
        <f>+IFERROR(VLOOKUP(AA56&amp;AB56,'[9]DISEÑO DE CONTROLES'!$D$6:$E$14,2,0),"")</f>
        <v>Fuerte</v>
      </c>
      <c r="AD56" s="337" t="s">
        <v>164</v>
      </c>
      <c r="AE56" s="362" t="s">
        <v>164</v>
      </c>
      <c r="AF56" s="459"/>
      <c r="AG56" s="403"/>
      <c r="AH56" s="343"/>
      <c r="AI56" s="189"/>
      <c r="AJ56" s="341"/>
      <c r="AK56" s="343"/>
      <c r="AL56" s="404"/>
    </row>
    <row r="57" spans="1:38" s="175" customFormat="1" ht="42" customHeight="1">
      <c r="A57" s="418"/>
      <c r="B57" s="664"/>
      <c r="C57" s="419"/>
      <c r="D57" s="415"/>
      <c r="E57" s="421"/>
      <c r="F57" s="424"/>
      <c r="G57" s="427"/>
      <c r="H57" s="331" t="s">
        <v>981</v>
      </c>
      <c r="I57" s="331" t="s">
        <v>1859</v>
      </c>
      <c r="J57" s="404"/>
      <c r="K57" s="412"/>
      <c r="L57" s="403"/>
      <c r="M57" s="402"/>
      <c r="N57" s="357" t="s">
        <v>1906</v>
      </c>
      <c r="O57" s="331" t="s">
        <v>1860</v>
      </c>
      <c r="P57" s="357" t="s">
        <v>293</v>
      </c>
      <c r="Q57" s="337" t="s">
        <v>142</v>
      </c>
      <c r="R57" s="337" t="s">
        <v>144</v>
      </c>
      <c r="S57" s="357" t="s">
        <v>597</v>
      </c>
      <c r="T57" s="362" t="s">
        <v>146</v>
      </c>
      <c r="U57" s="337" t="s">
        <v>148</v>
      </c>
      <c r="V57" s="362" t="s">
        <v>151</v>
      </c>
      <c r="W57" s="357" t="s">
        <v>153</v>
      </c>
      <c r="X57" s="364" t="s">
        <v>1861</v>
      </c>
      <c r="Y57" s="362" t="s">
        <v>155</v>
      </c>
      <c r="Z57" s="196">
        <v>100</v>
      </c>
      <c r="AA57" s="196" t="str">
        <f t="shared" si="7"/>
        <v>Fuerte</v>
      </c>
      <c r="AB57" s="362" t="s">
        <v>195</v>
      </c>
      <c r="AC57" s="196" t="str">
        <f>+IFERROR(VLOOKUP(AA57&amp;AB57,'[9]DISEÑO DE CONTROLES'!$D$6:$E$14,2,0),"")</f>
        <v>Fuerte</v>
      </c>
      <c r="AD57" s="337" t="s">
        <v>164</v>
      </c>
      <c r="AE57" s="362" t="s">
        <v>164</v>
      </c>
      <c r="AF57" s="459"/>
      <c r="AG57" s="403"/>
      <c r="AH57" s="343"/>
      <c r="AI57" s="189"/>
      <c r="AJ57" s="341"/>
      <c r="AK57" s="343"/>
      <c r="AL57" s="404"/>
    </row>
    <row r="58" spans="1:38" s="175" customFormat="1" ht="75.75" customHeight="1">
      <c r="A58" s="196">
        <v>35</v>
      </c>
      <c r="B58" s="659" t="s">
        <v>1442</v>
      </c>
      <c r="C58" s="343" t="s">
        <v>657</v>
      </c>
      <c r="D58" s="343" t="s">
        <v>754</v>
      </c>
      <c r="E58" s="337" t="s">
        <v>215</v>
      </c>
      <c r="F58" s="337" t="s">
        <v>666</v>
      </c>
      <c r="G58" s="191" t="s">
        <v>660</v>
      </c>
      <c r="H58" s="331" t="s">
        <v>668</v>
      </c>
      <c r="I58" s="331" t="s">
        <v>1859</v>
      </c>
      <c r="J58" s="343" t="s">
        <v>667</v>
      </c>
      <c r="K58" s="196" t="s">
        <v>44</v>
      </c>
      <c r="L58" s="337" t="s">
        <v>49</v>
      </c>
      <c r="M58" s="195" t="str">
        <f>+IF(K58="","",VLOOKUP(K58&amp;L58,[8]CONVENCIONESFORMULAS!$H$14:$K$38,4,0))</f>
        <v>E4</v>
      </c>
      <c r="N58" s="357" t="s">
        <v>1937</v>
      </c>
      <c r="O58" s="331" t="s">
        <v>1862</v>
      </c>
      <c r="P58" s="357" t="s">
        <v>293</v>
      </c>
      <c r="Q58" s="337" t="s">
        <v>142</v>
      </c>
      <c r="R58" s="337" t="s">
        <v>144</v>
      </c>
      <c r="S58" s="357" t="s">
        <v>597</v>
      </c>
      <c r="T58" s="362" t="s">
        <v>146</v>
      </c>
      <c r="U58" s="337" t="s">
        <v>148</v>
      </c>
      <c r="V58" s="362" t="s">
        <v>151</v>
      </c>
      <c r="W58" s="357" t="s">
        <v>153</v>
      </c>
      <c r="X58" s="364" t="s">
        <v>1938</v>
      </c>
      <c r="Y58" s="362" t="s">
        <v>155</v>
      </c>
      <c r="Z58" s="196">
        <v>100</v>
      </c>
      <c r="AA58" s="196" t="str">
        <f t="shared" si="7"/>
        <v>Fuerte</v>
      </c>
      <c r="AB58" s="362" t="s">
        <v>195</v>
      </c>
      <c r="AC58" s="196" t="str">
        <f>+IFERROR(VLOOKUP(AA58&amp;AB58,'[9]DISEÑO DE CONTROLES'!$D$6:$E$14,2,0),"")</f>
        <v>Fuerte</v>
      </c>
      <c r="AD58" s="337" t="s">
        <v>164</v>
      </c>
      <c r="AE58" s="362" t="s">
        <v>164</v>
      </c>
      <c r="AF58" s="653"/>
      <c r="AG58" s="337" t="s">
        <v>209</v>
      </c>
      <c r="AH58" s="343"/>
      <c r="AI58" s="189"/>
      <c r="AJ58" s="343"/>
      <c r="AK58" s="343"/>
      <c r="AL58" s="331" t="s">
        <v>756</v>
      </c>
    </row>
    <row r="59" spans="1:38" s="175" customFormat="1" ht="38.25" customHeight="1">
      <c r="A59" s="405">
        <v>36</v>
      </c>
      <c r="B59" s="661" t="s">
        <v>1442</v>
      </c>
      <c r="C59" s="415" t="s">
        <v>662</v>
      </c>
      <c r="D59" s="408" t="s">
        <v>755</v>
      </c>
      <c r="E59" s="397" t="s">
        <v>215</v>
      </c>
      <c r="F59" s="409" t="s">
        <v>666</v>
      </c>
      <c r="G59" s="410" t="s">
        <v>775</v>
      </c>
      <c r="H59" s="331" t="s">
        <v>803</v>
      </c>
      <c r="I59" s="331" t="s">
        <v>1460</v>
      </c>
      <c r="J59" s="404" t="s">
        <v>667</v>
      </c>
      <c r="K59" s="412" t="s">
        <v>44</v>
      </c>
      <c r="L59" s="403" t="s">
        <v>8</v>
      </c>
      <c r="M59" s="402" t="str">
        <f>+IF(K59="","",VLOOKUP(K59&amp;L59,[8]CONVENCIONESFORMULAS!$H$14:$K$38,4,0))</f>
        <v>A5</v>
      </c>
      <c r="N59" s="357" t="s">
        <v>1883</v>
      </c>
      <c r="O59" s="331" t="s">
        <v>1863</v>
      </c>
      <c r="P59" s="357" t="s">
        <v>293</v>
      </c>
      <c r="Q59" s="337" t="s">
        <v>142</v>
      </c>
      <c r="R59" s="337" t="s">
        <v>144</v>
      </c>
      <c r="S59" s="189" t="s">
        <v>597</v>
      </c>
      <c r="T59" s="362" t="s">
        <v>146</v>
      </c>
      <c r="U59" s="337" t="s">
        <v>148</v>
      </c>
      <c r="V59" s="362" t="s">
        <v>151</v>
      </c>
      <c r="W59" s="357" t="s">
        <v>153</v>
      </c>
      <c r="X59" s="364" t="s">
        <v>970</v>
      </c>
      <c r="Y59" s="362" t="s">
        <v>155</v>
      </c>
      <c r="Z59" s="196">
        <v>100</v>
      </c>
      <c r="AA59" s="196" t="str">
        <f t="shared" si="7"/>
        <v>Fuerte</v>
      </c>
      <c r="AB59" s="362" t="s">
        <v>195</v>
      </c>
      <c r="AC59" s="196" t="str">
        <f>+IFERROR(VLOOKUP(AA59&amp;AB59,'[9]DISEÑO DE CONTROLES'!$D$6:$E$14,2,0),"")</f>
        <v>Fuerte</v>
      </c>
      <c r="AD59" s="337" t="s">
        <v>164</v>
      </c>
      <c r="AE59" s="362" t="s">
        <v>164</v>
      </c>
      <c r="AF59" s="655"/>
      <c r="AG59" s="403" t="s">
        <v>209</v>
      </c>
      <c r="AH59" s="343"/>
      <c r="AI59" s="189"/>
      <c r="AJ59" s="343"/>
      <c r="AK59" s="343"/>
      <c r="AL59" s="404" t="s">
        <v>756</v>
      </c>
    </row>
    <row r="60" spans="1:38" s="175" customFormat="1" ht="48" customHeight="1">
      <c r="A60" s="406"/>
      <c r="B60" s="661"/>
      <c r="C60" s="416"/>
      <c r="D60" s="408"/>
      <c r="E60" s="409"/>
      <c r="F60" s="409"/>
      <c r="G60" s="411"/>
      <c r="H60" s="331" t="s">
        <v>804</v>
      </c>
      <c r="I60" s="331" t="s">
        <v>1460</v>
      </c>
      <c r="J60" s="404"/>
      <c r="K60" s="412"/>
      <c r="L60" s="403"/>
      <c r="M60" s="402"/>
      <c r="N60" s="357" t="s">
        <v>1879</v>
      </c>
      <c r="O60" s="331" t="s">
        <v>1864</v>
      </c>
      <c r="P60" s="357" t="s">
        <v>293</v>
      </c>
      <c r="Q60" s="337" t="s">
        <v>142</v>
      </c>
      <c r="R60" s="337" t="s">
        <v>144</v>
      </c>
      <c r="S60" s="331" t="s">
        <v>1469</v>
      </c>
      <c r="T60" s="362" t="s">
        <v>146</v>
      </c>
      <c r="U60" s="337" t="s">
        <v>148</v>
      </c>
      <c r="V60" s="362" t="s">
        <v>151</v>
      </c>
      <c r="W60" s="357" t="s">
        <v>153</v>
      </c>
      <c r="X60" s="364" t="s">
        <v>1470</v>
      </c>
      <c r="Y60" s="362" t="s">
        <v>155</v>
      </c>
      <c r="Z60" s="196">
        <v>100</v>
      </c>
      <c r="AA60" s="196" t="str">
        <f t="shared" si="7"/>
        <v>Fuerte</v>
      </c>
      <c r="AB60" s="362" t="s">
        <v>195</v>
      </c>
      <c r="AC60" s="196" t="str">
        <f>+IFERROR(VLOOKUP(AA60&amp;AB60,'[9]DISEÑO DE CONTROLES'!$D$6:$E$14,2,0),"")</f>
        <v>Fuerte</v>
      </c>
      <c r="AD60" s="337" t="s">
        <v>164</v>
      </c>
      <c r="AE60" s="362" t="s">
        <v>164</v>
      </c>
      <c r="AF60" s="655"/>
      <c r="AG60" s="403"/>
      <c r="AH60" s="343"/>
      <c r="AI60" s="346"/>
      <c r="AJ60" s="343"/>
      <c r="AK60" s="343"/>
      <c r="AL60" s="404"/>
    </row>
    <row r="61" spans="1:38" s="175" customFormat="1" ht="57.75" customHeight="1">
      <c r="A61" s="414"/>
      <c r="B61" s="658"/>
      <c r="C61" s="416"/>
      <c r="D61" s="415"/>
      <c r="E61" s="398"/>
      <c r="F61" s="398"/>
      <c r="G61" s="417"/>
      <c r="H61" s="331" t="s">
        <v>1865</v>
      </c>
      <c r="I61" s="343" t="s">
        <v>1847</v>
      </c>
      <c r="J61" s="404"/>
      <c r="K61" s="412"/>
      <c r="L61" s="403"/>
      <c r="M61" s="402"/>
      <c r="N61" s="357" t="s">
        <v>1939</v>
      </c>
      <c r="O61" s="331" t="s">
        <v>1940</v>
      </c>
      <c r="P61" s="357" t="s">
        <v>293</v>
      </c>
      <c r="Q61" s="337" t="s">
        <v>142</v>
      </c>
      <c r="R61" s="337" t="s">
        <v>144</v>
      </c>
      <c r="S61" s="189" t="s">
        <v>597</v>
      </c>
      <c r="T61" s="362" t="s">
        <v>146</v>
      </c>
      <c r="U61" s="337" t="s">
        <v>148</v>
      </c>
      <c r="V61" s="362" t="s">
        <v>151</v>
      </c>
      <c r="W61" s="357" t="s">
        <v>153</v>
      </c>
      <c r="X61" s="363" t="s">
        <v>982</v>
      </c>
      <c r="Y61" s="362" t="s">
        <v>155</v>
      </c>
      <c r="Z61" s="196">
        <v>100</v>
      </c>
      <c r="AA61" s="196" t="str">
        <f t="shared" si="7"/>
        <v>Fuerte</v>
      </c>
      <c r="AB61" s="362" t="s">
        <v>195</v>
      </c>
      <c r="AC61" s="196" t="str">
        <f>+IFERROR(VLOOKUP(AA61&amp;AB61,'[9]DISEÑO DE CONTROLES'!$D$6:$E$14,2,0),"")</f>
        <v>Fuerte</v>
      </c>
      <c r="AD61" s="337" t="s">
        <v>164</v>
      </c>
      <c r="AE61" s="362" t="s">
        <v>164</v>
      </c>
      <c r="AF61" s="655"/>
      <c r="AG61" s="403"/>
      <c r="AH61" s="343"/>
      <c r="AI61" s="346"/>
      <c r="AJ61" s="343"/>
      <c r="AK61" s="342"/>
      <c r="AL61" s="404"/>
    </row>
    <row r="62" spans="1:38" s="175" customFormat="1" ht="44.25" customHeight="1">
      <c r="A62" s="405">
        <v>37</v>
      </c>
      <c r="B62" s="657" t="s">
        <v>1442</v>
      </c>
      <c r="C62" s="407" t="s">
        <v>672</v>
      </c>
      <c r="D62" s="407" t="s">
        <v>673</v>
      </c>
      <c r="E62" s="397" t="s">
        <v>215</v>
      </c>
      <c r="F62" s="410" t="s">
        <v>674</v>
      </c>
      <c r="G62" s="410" t="s">
        <v>748</v>
      </c>
      <c r="H62" s="343" t="s">
        <v>805</v>
      </c>
      <c r="I62" s="343" t="s">
        <v>1847</v>
      </c>
      <c r="J62" s="404" t="s">
        <v>749</v>
      </c>
      <c r="K62" s="412" t="s">
        <v>107</v>
      </c>
      <c r="L62" s="403" t="s">
        <v>49</v>
      </c>
      <c r="M62" s="402" t="str">
        <f>+IF(K62="","",VLOOKUP(K62&amp;L62,[8]CONVENCIONESFORMULAS!$H$14:$K$38,4,0))</f>
        <v>A7</v>
      </c>
      <c r="N62" s="357" t="s">
        <v>1941</v>
      </c>
      <c r="O62" s="343" t="s">
        <v>1866</v>
      </c>
      <c r="P62" s="357" t="s">
        <v>293</v>
      </c>
      <c r="Q62" s="337" t="s">
        <v>142</v>
      </c>
      <c r="R62" s="337" t="s">
        <v>144</v>
      </c>
      <c r="S62" s="331" t="s">
        <v>597</v>
      </c>
      <c r="T62" s="362" t="s">
        <v>146</v>
      </c>
      <c r="U62" s="337" t="s">
        <v>148</v>
      </c>
      <c r="V62" s="362" t="s">
        <v>151</v>
      </c>
      <c r="W62" s="357" t="s">
        <v>153</v>
      </c>
      <c r="X62" s="343" t="s">
        <v>1000</v>
      </c>
      <c r="Y62" s="362" t="s">
        <v>155</v>
      </c>
      <c r="Z62" s="196">
        <v>100</v>
      </c>
      <c r="AA62" s="196" t="str">
        <f t="shared" si="7"/>
        <v>Fuerte</v>
      </c>
      <c r="AB62" s="362" t="s">
        <v>195</v>
      </c>
      <c r="AC62" s="196" t="str">
        <f>+IFERROR(VLOOKUP(AA62&amp;AB62,'[9]DISEÑO DE CONTROLES'!$D$6:$E$14,2,0),"")</f>
        <v>Fuerte</v>
      </c>
      <c r="AD62" s="337" t="s">
        <v>164</v>
      </c>
      <c r="AE62" s="337" t="s">
        <v>164</v>
      </c>
      <c r="AF62" s="459" t="e">
        <v>#N/A</v>
      </c>
      <c r="AG62" s="403" t="s">
        <v>209</v>
      </c>
      <c r="AH62" s="343"/>
      <c r="AI62" s="189"/>
      <c r="AJ62" s="400"/>
      <c r="AL62" s="404" t="s">
        <v>756</v>
      </c>
    </row>
    <row r="63" spans="1:38" s="175" customFormat="1" ht="42.75" customHeight="1">
      <c r="A63" s="406"/>
      <c r="B63" s="661"/>
      <c r="C63" s="408"/>
      <c r="D63" s="408"/>
      <c r="E63" s="409"/>
      <c r="F63" s="411"/>
      <c r="G63" s="411"/>
      <c r="H63" s="343" t="s">
        <v>806</v>
      </c>
      <c r="I63" s="343" t="s">
        <v>1847</v>
      </c>
      <c r="J63" s="404"/>
      <c r="K63" s="412"/>
      <c r="L63" s="403"/>
      <c r="M63" s="402"/>
      <c r="N63" s="357" t="s">
        <v>1942</v>
      </c>
      <c r="O63" s="331" t="s">
        <v>1867</v>
      </c>
      <c r="P63" s="357" t="s">
        <v>293</v>
      </c>
      <c r="Q63" s="337" t="s">
        <v>142</v>
      </c>
      <c r="R63" s="337" t="s">
        <v>144</v>
      </c>
      <c r="S63" s="357" t="s">
        <v>597</v>
      </c>
      <c r="T63" s="362" t="s">
        <v>146</v>
      </c>
      <c r="U63" s="337" t="s">
        <v>148</v>
      </c>
      <c r="V63" s="362" t="s">
        <v>151</v>
      </c>
      <c r="W63" s="357" t="s">
        <v>153</v>
      </c>
      <c r="X63" s="343" t="s">
        <v>1001</v>
      </c>
      <c r="Y63" s="337" t="s">
        <v>155</v>
      </c>
      <c r="Z63" s="196">
        <v>100</v>
      </c>
      <c r="AA63" s="196" t="str">
        <f t="shared" si="7"/>
        <v>Fuerte</v>
      </c>
      <c r="AB63" s="362" t="s">
        <v>195</v>
      </c>
      <c r="AC63" s="196" t="str">
        <f>+IFERROR(VLOOKUP(AA63&amp;AB63,'[9]DISEÑO DE CONTROLES'!$D$6:$E$14,2,0),"")</f>
        <v>Fuerte</v>
      </c>
      <c r="AD63" s="337" t="s">
        <v>164</v>
      </c>
      <c r="AE63" s="337" t="s">
        <v>164</v>
      </c>
      <c r="AF63" s="459"/>
      <c r="AG63" s="403"/>
      <c r="AH63" s="343"/>
      <c r="AI63" s="189"/>
      <c r="AJ63" s="413"/>
      <c r="AL63" s="404"/>
    </row>
    <row r="64" spans="1:38" s="175" customFormat="1" ht="55.5" customHeight="1">
      <c r="A64" s="406"/>
      <c r="B64" s="661"/>
      <c r="C64" s="408"/>
      <c r="D64" s="408"/>
      <c r="E64" s="409"/>
      <c r="F64" s="411"/>
      <c r="G64" s="411"/>
      <c r="H64" s="343" t="s">
        <v>1868</v>
      </c>
      <c r="I64" s="343" t="s">
        <v>1869</v>
      </c>
      <c r="J64" s="404"/>
      <c r="K64" s="412"/>
      <c r="L64" s="403"/>
      <c r="M64" s="402"/>
      <c r="N64" s="357" t="s">
        <v>1888</v>
      </c>
      <c r="O64" s="331" t="s">
        <v>1870</v>
      </c>
      <c r="P64" s="357" t="s">
        <v>1871</v>
      </c>
      <c r="Q64" s="337" t="s">
        <v>142</v>
      </c>
      <c r="R64" s="337" t="s">
        <v>144</v>
      </c>
      <c r="S64" s="357" t="s">
        <v>597</v>
      </c>
      <c r="T64" s="362" t="s">
        <v>146</v>
      </c>
      <c r="U64" s="337" t="s">
        <v>148</v>
      </c>
      <c r="V64" s="362" t="s">
        <v>151</v>
      </c>
      <c r="W64" s="357" t="s">
        <v>153</v>
      </c>
      <c r="X64" s="343" t="s">
        <v>1002</v>
      </c>
      <c r="Y64" s="337" t="s">
        <v>155</v>
      </c>
      <c r="Z64" s="196">
        <v>100</v>
      </c>
      <c r="AA64" s="196" t="str">
        <f t="shared" si="7"/>
        <v>Fuerte</v>
      </c>
      <c r="AB64" s="362" t="s">
        <v>195</v>
      </c>
      <c r="AC64" s="196" t="str">
        <f>+IFERROR(VLOOKUP(AA64&amp;AB64,'[9]DISEÑO DE CONTROLES'!$D$6:$E$14,2,0),"")</f>
        <v>Fuerte</v>
      </c>
      <c r="AD64" s="337" t="s">
        <v>164</v>
      </c>
      <c r="AE64" s="337" t="s">
        <v>164</v>
      </c>
      <c r="AF64" s="459"/>
      <c r="AG64" s="403"/>
      <c r="AH64" s="343"/>
      <c r="AI64" s="189"/>
      <c r="AJ64" s="413"/>
      <c r="AL64" s="404"/>
    </row>
    <row r="65" spans="1:38" s="175" customFormat="1" ht="66.75" customHeight="1">
      <c r="A65" s="196">
        <v>38</v>
      </c>
      <c r="B65" s="662" t="s">
        <v>1442</v>
      </c>
      <c r="C65" s="343" t="s">
        <v>657</v>
      </c>
      <c r="D65" s="341" t="s">
        <v>694</v>
      </c>
      <c r="E65" s="337" t="s">
        <v>215</v>
      </c>
      <c r="F65" s="337" t="s">
        <v>695</v>
      </c>
      <c r="G65" s="192" t="s">
        <v>696</v>
      </c>
      <c r="H65" s="343" t="s">
        <v>1009</v>
      </c>
      <c r="I65" s="343" t="s">
        <v>1847</v>
      </c>
      <c r="J65" s="331" t="s">
        <v>698</v>
      </c>
      <c r="K65" s="196" t="s">
        <v>44</v>
      </c>
      <c r="L65" s="337" t="s">
        <v>8</v>
      </c>
      <c r="M65" s="338" t="str">
        <f>+IF(K65="","",VLOOKUP(K65&amp;L65,[8]CONVENCIONESFORMULAS!$H$14:$K$38,4,0))</f>
        <v>A5</v>
      </c>
      <c r="N65" s="357" t="s">
        <v>1932</v>
      </c>
      <c r="O65" s="331" t="s">
        <v>1872</v>
      </c>
      <c r="P65" s="357" t="s">
        <v>734</v>
      </c>
      <c r="Q65" s="337" t="s">
        <v>142</v>
      </c>
      <c r="R65" s="337" t="s">
        <v>144</v>
      </c>
      <c r="S65" s="357" t="s">
        <v>1469</v>
      </c>
      <c r="T65" s="362" t="s">
        <v>146</v>
      </c>
      <c r="U65" s="337" t="s">
        <v>148</v>
      </c>
      <c r="V65" s="337" t="s">
        <v>151</v>
      </c>
      <c r="W65" s="331" t="s">
        <v>153</v>
      </c>
      <c r="X65" s="343" t="s">
        <v>1470</v>
      </c>
      <c r="Y65" s="337" t="s">
        <v>155</v>
      </c>
      <c r="Z65" s="196">
        <v>100</v>
      </c>
      <c r="AA65" s="196" t="str">
        <f t="shared" si="7"/>
        <v>Fuerte</v>
      </c>
      <c r="AB65" s="337" t="s">
        <v>195</v>
      </c>
      <c r="AC65" s="196" t="str">
        <f>+IFERROR(VLOOKUP(AA65&amp;AB65,'[6]DISEÑO DE CONTROLES'!$D$6:$E$14,2,0),"")</f>
        <v>Fuerte</v>
      </c>
      <c r="AD65" s="337" t="s">
        <v>164</v>
      </c>
      <c r="AE65" s="337" t="s">
        <v>164</v>
      </c>
      <c r="AF65" s="656"/>
      <c r="AG65" s="337" t="s">
        <v>209</v>
      </c>
      <c r="AH65" s="343"/>
      <c r="AI65" s="346"/>
      <c r="AJ65" s="343"/>
      <c r="AK65" s="343"/>
      <c r="AL65" s="331" t="s">
        <v>756</v>
      </c>
    </row>
    <row r="66" spans="1:38" s="136" customFormat="1" ht="58.5" customHeight="1">
      <c r="A66" s="445">
        <v>39</v>
      </c>
      <c r="B66" s="657" t="s">
        <v>1442</v>
      </c>
      <c r="C66" s="482" t="s">
        <v>269</v>
      </c>
      <c r="D66" s="482" t="s">
        <v>270</v>
      </c>
      <c r="E66" s="448" t="s">
        <v>215</v>
      </c>
      <c r="F66" s="448" t="s">
        <v>1471</v>
      </c>
      <c r="G66" s="448" t="s">
        <v>271</v>
      </c>
      <c r="H66" s="334" t="s">
        <v>521</v>
      </c>
      <c r="I66" s="332" t="s">
        <v>1445</v>
      </c>
      <c r="J66" s="461" t="s">
        <v>272</v>
      </c>
      <c r="K66" s="456" t="s">
        <v>44</v>
      </c>
      <c r="L66" s="454" t="s">
        <v>48</v>
      </c>
      <c r="M66" s="492" t="str">
        <f>+IF(K66="","",VLOOKUP(K66&amp;L66,[10]CONVENCIONESFORMULAS!$H$14:$K$38,4,0))</f>
        <v>M2</v>
      </c>
      <c r="N66" s="210" t="s">
        <v>1821</v>
      </c>
      <c r="O66" s="339" t="s">
        <v>1456</v>
      </c>
      <c r="P66" s="352" t="s">
        <v>1943</v>
      </c>
      <c r="Q66" s="332" t="s">
        <v>142</v>
      </c>
      <c r="R66" s="332" t="s">
        <v>144</v>
      </c>
      <c r="S66" s="335" t="s">
        <v>232</v>
      </c>
      <c r="T66" s="362" t="s">
        <v>146</v>
      </c>
      <c r="U66" s="332" t="s">
        <v>148</v>
      </c>
      <c r="V66" s="332" t="s">
        <v>151</v>
      </c>
      <c r="W66" s="334" t="s">
        <v>153</v>
      </c>
      <c r="X66" s="118" t="s">
        <v>280</v>
      </c>
      <c r="Y66" s="332" t="s">
        <v>155</v>
      </c>
      <c r="Z66" s="333">
        <v>100</v>
      </c>
      <c r="AA66" s="333" t="str">
        <f t="shared" ref="AA66:AA67" si="8">+IF(AND(Z66&gt;=96,Z66&lt;=100),"Fuerte",IF(AND(Z66&gt;=86,Z66&lt;=95),"Moderado","Débil"))</f>
        <v>Fuerte</v>
      </c>
      <c r="AB66" s="332" t="s">
        <v>195</v>
      </c>
      <c r="AC66" s="333" t="str">
        <f>+IFERROR(VLOOKUP(AA66&amp;AB66,'[10]DISEÑO DE CONTROLES'!$D$6:$E$14,2,0),"")</f>
        <v>Fuerte</v>
      </c>
      <c r="AD66" s="332" t="s">
        <v>164</v>
      </c>
      <c r="AE66" s="332" t="s">
        <v>164</v>
      </c>
      <c r="AF66" s="459" t="e">
        <f>+IF(Z66="","",IF(Z66=0,M66,VLOOKUP(IF(Z66=0,M66,IF(AND(K66="CASI SEGURO",Z66=1),"PROBABLE",IF(AND(K66="PROBABLE",Z66=1),"POSIBLE",IF(AND(K66="POSIBLE",Z66=1),"IMPROBABLE",IF(AND(K66="CASI SEGURO",Z66=2),"POSIBLE",IF(AND(K66="PROBABLE",Z66=2),"IMPROBABLE",IF(AND(K66="POSIBLE",Z66=2),"RARO","RARO")))))))&amp;L66,[11]CONVENCIONESFORMULAS!$H$14:$K$38,4,0)))</f>
        <v>#N/A</v>
      </c>
      <c r="AG66" s="454" t="s">
        <v>209</v>
      </c>
      <c r="AH66" s="454"/>
      <c r="AI66" s="454"/>
      <c r="AJ66" s="454"/>
      <c r="AK66" s="454"/>
      <c r="AL66" s="461" t="s">
        <v>302</v>
      </c>
    </row>
    <row r="67" spans="1:38" s="136" customFormat="1" ht="70.5" customHeight="1">
      <c r="A67" s="447"/>
      <c r="B67" s="658"/>
      <c r="C67" s="483"/>
      <c r="D67" s="483"/>
      <c r="E67" s="450"/>
      <c r="F67" s="450"/>
      <c r="G67" s="450"/>
      <c r="H67" s="334" t="s">
        <v>351</v>
      </c>
      <c r="I67" s="332" t="s">
        <v>1445</v>
      </c>
      <c r="J67" s="461"/>
      <c r="K67" s="456"/>
      <c r="L67" s="454"/>
      <c r="M67" s="492"/>
      <c r="N67" s="210" t="s">
        <v>1822</v>
      </c>
      <c r="O67" s="339" t="s">
        <v>867</v>
      </c>
      <c r="P67" s="352" t="s">
        <v>522</v>
      </c>
      <c r="Q67" s="332" t="s">
        <v>142</v>
      </c>
      <c r="R67" s="332" t="s">
        <v>144</v>
      </c>
      <c r="S67" s="335" t="s">
        <v>232</v>
      </c>
      <c r="T67" s="332" t="s">
        <v>146</v>
      </c>
      <c r="U67" s="332" t="s">
        <v>148</v>
      </c>
      <c r="V67" s="332" t="s">
        <v>151</v>
      </c>
      <c r="W67" s="334" t="s">
        <v>153</v>
      </c>
      <c r="X67" s="118" t="s">
        <v>523</v>
      </c>
      <c r="Y67" s="332" t="s">
        <v>155</v>
      </c>
      <c r="Z67" s="333">
        <v>100</v>
      </c>
      <c r="AA67" s="333" t="str">
        <f t="shared" si="8"/>
        <v>Fuerte</v>
      </c>
      <c r="AB67" s="332" t="s">
        <v>195</v>
      </c>
      <c r="AC67" s="333" t="str">
        <f>+IFERROR(VLOOKUP(AA67&amp;AB67,'[10]DISEÑO DE CONTROLES'!$D$6:$E$14,2,0),"")</f>
        <v>Fuerte</v>
      </c>
      <c r="AD67" s="332" t="s">
        <v>164</v>
      </c>
      <c r="AE67" s="332" t="s">
        <v>164</v>
      </c>
      <c r="AF67" s="459"/>
      <c r="AG67" s="454"/>
      <c r="AH67" s="454"/>
      <c r="AI67" s="454"/>
      <c r="AJ67" s="454"/>
      <c r="AK67" s="454"/>
      <c r="AL67" s="461"/>
    </row>
    <row r="68" spans="1:38" s="136" customFormat="1" ht="96" customHeight="1">
      <c r="A68" s="300">
        <v>40</v>
      </c>
      <c r="B68" s="662" t="s">
        <v>1321</v>
      </c>
      <c r="C68" s="341" t="s">
        <v>313</v>
      </c>
      <c r="D68" s="341" t="s">
        <v>314</v>
      </c>
      <c r="E68" s="268" t="s">
        <v>26</v>
      </c>
      <c r="F68" s="268" t="s">
        <v>193</v>
      </c>
      <c r="G68" s="291" t="s">
        <v>193</v>
      </c>
      <c r="H68" s="331" t="s">
        <v>569</v>
      </c>
      <c r="I68" s="332" t="s">
        <v>1283</v>
      </c>
      <c r="J68" s="331" t="s">
        <v>315</v>
      </c>
      <c r="K68" s="285" t="s">
        <v>44</v>
      </c>
      <c r="L68" s="272" t="s">
        <v>8</v>
      </c>
      <c r="M68" s="282" t="str">
        <f>+IF(K68="","",VLOOKUP(K68&amp;L68,[12]CONVENCIONESFORMULAS!$H$14:$K$38,4,0))</f>
        <v>A5</v>
      </c>
      <c r="N68" s="339" t="s">
        <v>1889</v>
      </c>
      <c r="O68" s="339" t="s">
        <v>1890</v>
      </c>
      <c r="P68" s="357" t="s">
        <v>1891</v>
      </c>
      <c r="Q68" s="272" t="s">
        <v>142</v>
      </c>
      <c r="R68" s="272" t="s">
        <v>144</v>
      </c>
      <c r="S68" s="275" t="s">
        <v>489</v>
      </c>
      <c r="T68" s="272" t="s">
        <v>146</v>
      </c>
      <c r="U68" s="272" t="s">
        <v>148</v>
      </c>
      <c r="V68" s="272" t="s">
        <v>151</v>
      </c>
      <c r="W68" s="273" t="s">
        <v>153</v>
      </c>
      <c r="X68" s="189" t="s">
        <v>436</v>
      </c>
      <c r="Y68" s="272" t="s">
        <v>155</v>
      </c>
      <c r="Z68" s="285">
        <f>+IFERROR(VLOOKUP(Q68&amp;R68,'[13]CRITERIOS EVALUACIÓN'!$F$5:$I$18,4,0),0)+IFERROR(VLOOKUP(T68,'[13]CRITERIOS EVALUACIÓN'!$G$5:$I$18,3,0),0)+IFERROR(VLOOKUP('[13]MAPA DE RIESGOS 2020'!S61,'[13]CRITERIOS EVALUACIÓN'!$G$5:$I$18,3,0),0)+IFERROR(VLOOKUP('[13]MAPA DE RIESGOS 2020'!T61,'[13]CRITERIOS EVALUACIÓN'!$G$5:$I$18,3,0),0)+IFERROR(VLOOKUP(W68,'[13]CRITERIOS EVALUACIÓN'!$G$5:$I$18,3,0),0)+IFERROR(VLOOKUP(Y68,'[13]CRITERIOS EVALUACIÓN'!$G$5:$I$18,3,0),0)</f>
        <v>100</v>
      </c>
      <c r="AA68" s="285" t="str">
        <f t="shared" ref="AA68:AA74" si="9">+IF(AND(Z68&gt;=96,Z68&lt;=100),"Fuerte",IF(AND(Z68&gt;=86,Z68&lt;=95),"Moderado","Débil"))</f>
        <v>Fuerte</v>
      </c>
      <c r="AB68" s="272" t="s">
        <v>195</v>
      </c>
      <c r="AC68" s="285" t="str">
        <f>+IFERROR(VLOOKUP(AA68&amp;AB68,'[13]DISEÑO DE CONTROLES'!$D$6:$E$14,2,0),"")</f>
        <v>Fuerte</v>
      </c>
      <c r="AD68" s="272" t="s">
        <v>164</v>
      </c>
      <c r="AE68" s="272" t="s">
        <v>165</v>
      </c>
      <c r="AF68" s="134"/>
      <c r="AG68" s="272" t="s">
        <v>210</v>
      </c>
      <c r="AH68" s="339" t="s">
        <v>570</v>
      </c>
      <c r="AI68" s="343" t="s">
        <v>321</v>
      </c>
      <c r="AJ68" s="343" t="s">
        <v>438</v>
      </c>
      <c r="AK68" s="343" t="s">
        <v>437</v>
      </c>
      <c r="AL68" s="273" t="s">
        <v>355</v>
      </c>
    </row>
    <row r="69" spans="1:38" s="136" customFormat="1" ht="84" customHeight="1">
      <c r="A69" s="285">
        <v>41</v>
      </c>
      <c r="B69" s="662" t="s">
        <v>1321</v>
      </c>
      <c r="C69" s="343" t="s">
        <v>316</v>
      </c>
      <c r="D69" s="343" t="s">
        <v>317</v>
      </c>
      <c r="E69" s="272" t="s">
        <v>26</v>
      </c>
      <c r="F69" s="272" t="s">
        <v>193</v>
      </c>
      <c r="G69" s="289" t="s">
        <v>193</v>
      </c>
      <c r="H69" s="273" t="s">
        <v>318</v>
      </c>
      <c r="I69" s="332" t="s">
        <v>1896</v>
      </c>
      <c r="J69" s="273" t="s">
        <v>319</v>
      </c>
      <c r="K69" s="285" t="s">
        <v>45</v>
      </c>
      <c r="L69" s="272" t="s">
        <v>8</v>
      </c>
      <c r="M69" s="283" t="str">
        <f>+IF(K69="","",VLOOKUP(K69&amp;L69,[12]CONVENCIONESFORMULAS!$H$14:$K$38,4,0))</f>
        <v>M3</v>
      </c>
      <c r="N69" s="343" t="s">
        <v>1894</v>
      </c>
      <c r="O69" s="343" t="s">
        <v>1892</v>
      </c>
      <c r="P69" s="357" t="s">
        <v>1893</v>
      </c>
      <c r="Q69" s="272" t="s">
        <v>142</v>
      </c>
      <c r="R69" s="272" t="s">
        <v>144</v>
      </c>
      <c r="S69" s="346" t="s">
        <v>761</v>
      </c>
      <c r="T69" s="272" t="s">
        <v>146</v>
      </c>
      <c r="U69" s="272" t="s">
        <v>148</v>
      </c>
      <c r="V69" s="272" t="s">
        <v>151</v>
      </c>
      <c r="W69" s="273" t="s">
        <v>153</v>
      </c>
      <c r="X69" s="118" t="s">
        <v>762</v>
      </c>
      <c r="Y69" s="272" t="s">
        <v>155</v>
      </c>
      <c r="Z69" s="285">
        <f>+IFERROR(VLOOKUP(Q69&amp;R69,'[13]CRITERIOS EVALUACIÓN'!$F$5:$I$18,4,0),0)+IFERROR(VLOOKUP(T69,'[13]CRITERIOS EVALUACIÓN'!$G$5:$I$18,3,0),0)+IFERROR(VLOOKUP('[13]MAPA DE RIESGOS 2020'!S62,'[13]CRITERIOS EVALUACIÓN'!$G$5:$I$18,3,0),0)+IFERROR(VLOOKUP('[13]MAPA DE RIESGOS 2020'!T62,'[13]CRITERIOS EVALUACIÓN'!$G$5:$I$18,3,0),0)+IFERROR(VLOOKUP(W69,'[13]CRITERIOS EVALUACIÓN'!$G$5:$I$18,3,0),0)+IFERROR(VLOOKUP(Y69,'[13]CRITERIOS EVALUACIÓN'!$G$5:$I$18,3,0),0)</f>
        <v>100</v>
      </c>
      <c r="AA69" s="285" t="str">
        <f t="shared" si="9"/>
        <v>Fuerte</v>
      </c>
      <c r="AB69" s="272" t="s">
        <v>195</v>
      </c>
      <c r="AC69" s="285" t="str">
        <f>+IFERROR(VLOOKUP(AA69&amp;AB69,'[13]DISEÑO DE CONTROLES'!$D$6:$E$14,2,0),"")</f>
        <v>Fuerte</v>
      </c>
      <c r="AD69" s="272" t="s">
        <v>164</v>
      </c>
      <c r="AE69" s="272" t="s">
        <v>166</v>
      </c>
      <c r="AF69" s="135"/>
      <c r="AG69" s="272" t="s">
        <v>210</v>
      </c>
      <c r="AH69" s="339" t="s">
        <v>571</v>
      </c>
      <c r="AI69" s="343" t="s">
        <v>572</v>
      </c>
      <c r="AJ69" s="343" t="s">
        <v>438</v>
      </c>
      <c r="AK69" s="343" t="s">
        <v>573</v>
      </c>
      <c r="AL69" s="273" t="s">
        <v>355</v>
      </c>
    </row>
    <row r="70" spans="1:38" s="136" customFormat="1" ht="40.5" customHeight="1">
      <c r="A70" s="456">
        <v>42</v>
      </c>
      <c r="B70" s="657" t="s">
        <v>1321</v>
      </c>
      <c r="C70" s="482" t="s">
        <v>574</v>
      </c>
      <c r="D70" s="482" t="s">
        <v>575</v>
      </c>
      <c r="E70" s="448" t="s">
        <v>85</v>
      </c>
      <c r="F70" s="448" t="s">
        <v>193</v>
      </c>
      <c r="G70" s="484" t="s">
        <v>193</v>
      </c>
      <c r="H70" s="334" t="s">
        <v>1897</v>
      </c>
      <c r="I70" s="273"/>
      <c r="J70" s="404" t="s">
        <v>576</v>
      </c>
      <c r="K70" s="456" t="s">
        <v>43</v>
      </c>
      <c r="L70" s="454" t="s">
        <v>8</v>
      </c>
      <c r="M70" s="468" t="str">
        <f>+IF(K70="","",VLOOKUP(K70&amp;L70,[12]CONVENCIONESFORMULAS!$H$14:$K$38,4,0))</f>
        <v>A4</v>
      </c>
      <c r="N70" s="277"/>
      <c r="O70" s="339" t="s">
        <v>1898</v>
      </c>
      <c r="P70" s="352" t="s">
        <v>1899</v>
      </c>
      <c r="Q70" s="272" t="s">
        <v>142</v>
      </c>
      <c r="R70" s="272" t="s">
        <v>144</v>
      </c>
      <c r="S70" s="334" t="s">
        <v>320</v>
      </c>
      <c r="T70" s="272" t="s">
        <v>146</v>
      </c>
      <c r="U70" s="272" t="s">
        <v>148</v>
      </c>
      <c r="V70" s="272" t="s">
        <v>151</v>
      </c>
      <c r="W70" s="273" t="s">
        <v>153</v>
      </c>
      <c r="X70" s="189" t="s">
        <v>1903</v>
      </c>
      <c r="Y70" s="272" t="s">
        <v>155</v>
      </c>
      <c r="Z70" s="285">
        <v>100</v>
      </c>
      <c r="AA70" s="285" t="str">
        <f t="shared" si="9"/>
        <v>Fuerte</v>
      </c>
      <c r="AB70" s="272" t="s">
        <v>195</v>
      </c>
      <c r="AC70" s="285" t="str">
        <f>+IFERROR(VLOOKUP(AA70&amp;AB70,'[13]DISEÑO DE CONTROLES'!$D$6:$E$14,2,0),"")</f>
        <v>Fuerte</v>
      </c>
      <c r="AD70" s="272" t="s">
        <v>164</v>
      </c>
      <c r="AE70" s="272" t="s">
        <v>164</v>
      </c>
      <c r="AF70" s="470"/>
      <c r="AG70" s="454" t="s">
        <v>210</v>
      </c>
      <c r="AH70" s="461" t="s">
        <v>606</v>
      </c>
      <c r="AI70" s="404" t="s">
        <v>607</v>
      </c>
      <c r="AJ70" s="404" t="s">
        <v>577</v>
      </c>
      <c r="AK70" s="404" t="s">
        <v>608</v>
      </c>
      <c r="AL70" s="461" t="s">
        <v>355</v>
      </c>
    </row>
    <row r="71" spans="1:38" s="136" customFormat="1" ht="42" customHeight="1">
      <c r="A71" s="456"/>
      <c r="B71" s="665"/>
      <c r="C71" s="507"/>
      <c r="D71" s="503"/>
      <c r="E71" s="449"/>
      <c r="F71" s="538"/>
      <c r="G71" s="501"/>
      <c r="H71" s="334" t="s">
        <v>794</v>
      </c>
      <c r="I71" s="273"/>
      <c r="J71" s="404"/>
      <c r="K71" s="456"/>
      <c r="L71" s="454"/>
      <c r="M71" s="468"/>
      <c r="N71" s="277"/>
      <c r="O71" s="339" t="s">
        <v>1900</v>
      </c>
      <c r="P71" s="352" t="s">
        <v>1901</v>
      </c>
      <c r="Q71" s="272" t="s">
        <v>142</v>
      </c>
      <c r="R71" s="272" t="s">
        <v>144</v>
      </c>
      <c r="S71" s="335" t="s">
        <v>320</v>
      </c>
      <c r="T71" s="272" t="s">
        <v>146</v>
      </c>
      <c r="U71" s="272" t="s">
        <v>149</v>
      </c>
      <c r="V71" s="272" t="s">
        <v>151</v>
      </c>
      <c r="W71" s="273" t="s">
        <v>153</v>
      </c>
      <c r="X71" s="189" t="s">
        <v>578</v>
      </c>
      <c r="Y71" s="272" t="s">
        <v>155</v>
      </c>
      <c r="Z71" s="285">
        <v>95</v>
      </c>
      <c r="AA71" s="285" t="str">
        <f t="shared" si="9"/>
        <v>Moderado</v>
      </c>
      <c r="AB71" s="272" t="s">
        <v>195</v>
      </c>
      <c r="AC71" s="285" t="str">
        <f>+IFERROR(VLOOKUP(AA71&amp;AB71,'[13]DISEÑO DE CONTROLES'!$D$6:$E$14,2,0),"")</f>
        <v>Moderado</v>
      </c>
      <c r="AD71" s="272" t="s">
        <v>164</v>
      </c>
      <c r="AE71" s="272" t="s">
        <v>164</v>
      </c>
      <c r="AF71" s="470"/>
      <c r="AG71" s="454"/>
      <c r="AH71" s="461"/>
      <c r="AI71" s="404"/>
      <c r="AJ71" s="404"/>
      <c r="AK71" s="404"/>
      <c r="AL71" s="461"/>
    </row>
    <row r="72" spans="1:38" s="136" customFormat="1" ht="51" customHeight="1">
      <c r="A72" s="456"/>
      <c r="B72" s="666"/>
      <c r="C72" s="508"/>
      <c r="D72" s="483"/>
      <c r="E72" s="450"/>
      <c r="F72" s="539"/>
      <c r="G72" s="502"/>
      <c r="H72" s="334" t="s">
        <v>795</v>
      </c>
      <c r="I72" s="273"/>
      <c r="J72" s="404"/>
      <c r="K72" s="456"/>
      <c r="L72" s="454"/>
      <c r="M72" s="468"/>
      <c r="N72" s="277"/>
      <c r="O72" s="339" t="s">
        <v>827</v>
      </c>
      <c r="P72" s="352" t="s">
        <v>1902</v>
      </c>
      <c r="Q72" s="272" t="s">
        <v>142</v>
      </c>
      <c r="R72" s="272" t="s">
        <v>144</v>
      </c>
      <c r="S72" s="335" t="s">
        <v>320</v>
      </c>
      <c r="T72" s="272" t="s">
        <v>146</v>
      </c>
      <c r="U72" s="272" t="s">
        <v>148</v>
      </c>
      <c r="V72" s="272" t="s">
        <v>151</v>
      </c>
      <c r="W72" s="273" t="s">
        <v>153</v>
      </c>
      <c r="X72" s="189" t="s">
        <v>579</v>
      </c>
      <c r="Y72" s="272" t="s">
        <v>155</v>
      </c>
      <c r="Z72" s="285">
        <v>100</v>
      </c>
      <c r="AA72" s="285" t="str">
        <f t="shared" si="9"/>
        <v>Fuerte</v>
      </c>
      <c r="AB72" s="272" t="s">
        <v>195</v>
      </c>
      <c r="AC72" s="285" t="str">
        <f>+IFERROR(VLOOKUP(AA72&amp;AB72,'[13]DISEÑO DE CONTROLES'!$D$6:$E$14,2,0),"")</f>
        <v>Fuerte</v>
      </c>
      <c r="AD72" s="272" t="s">
        <v>164</v>
      </c>
      <c r="AE72" s="272" t="s">
        <v>164</v>
      </c>
      <c r="AF72" s="470"/>
      <c r="AG72" s="454"/>
      <c r="AH72" s="461"/>
      <c r="AI72" s="404"/>
      <c r="AJ72" s="404"/>
      <c r="AK72" s="404"/>
      <c r="AL72" s="461"/>
    </row>
    <row r="73" spans="1:38" s="136" customFormat="1" ht="96" customHeight="1">
      <c r="A73" s="510">
        <v>43</v>
      </c>
      <c r="B73" s="657" t="s">
        <v>1321</v>
      </c>
      <c r="C73" s="490" t="s">
        <v>1775</v>
      </c>
      <c r="D73" s="490" t="s">
        <v>1774</v>
      </c>
      <c r="E73" s="448" t="s">
        <v>85</v>
      </c>
      <c r="F73" s="448" t="s">
        <v>193</v>
      </c>
      <c r="G73" s="448" t="s">
        <v>193</v>
      </c>
      <c r="H73" s="490" t="s">
        <v>1776</v>
      </c>
      <c r="I73" s="448" t="s">
        <v>1777</v>
      </c>
      <c r="J73" s="490" t="s">
        <v>1778</v>
      </c>
      <c r="K73" s="445" t="s">
        <v>43</v>
      </c>
      <c r="L73" s="448" t="s">
        <v>8</v>
      </c>
      <c r="M73" s="540"/>
      <c r="N73" s="323" t="s">
        <v>1783</v>
      </c>
      <c r="O73" s="323" t="s">
        <v>1781</v>
      </c>
      <c r="P73" s="352" t="s">
        <v>1779</v>
      </c>
      <c r="Q73" s="320" t="s">
        <v>142</v>
      </c>
      <c r="R73" s="320" t="s">
        <v>144</v>
      </c>
      <c r="S73" s="324" t="s">
        <v>1780</v>
      </c>
      <c r="T73" s="320" t="s">
        <v>146</v>
      </c>
      <c r="U73" s="320" t="s">
        <v>1619</v>
      </c>
      <c r="V73" s="320" t="s">
        <v>151</v>
      </c>
      <c r="W73" s="321" t="s">
        <v>153</v>
      </c>
      <c r="X73" s="118" t="s">
        <v>1782</v>
      </c>
      <c r="Y73" s="320" t="s">
        <v>155</v>
      </c>
      <c r="Z73" s="322">
        <v>100</v>
      </c>
      <c r="AA73" s="322" t="str">
        <f t="shared" si="9"/>
        <v>Fuerte</v>
      </c>
      <c r="AB73" s="320" t="s">
        <v>195</v>
      </c>
      <c r="AC73" s="322" t="str">
        <f>+IFERROR(VLOOKUP(AA73&amp;AB73,'[13]DISEÑO DE CONTROLES'!$D$6:$E$14,2,0),"")</f>
        <v>Fuerte</v>
      </c>
      <c r="AD73" s="320" t="s">
        <v>164</v>
      </c>
      <c r="AE73" s="320" t="s">
        <v>164</v>
      </c>
      <c r="AF73" s="530"/>
      <c r="AG73" s="448" t="s">
        <v>209</v>
      </c>
      <c r="AH73" s="323"/>
      <c r="AI73" s="323"/>
      <c r="AJ73" s="323"/>
      <c r="AK73" s="323"/>
      <c r="AL73" s="490" t="s">
        <v>1788</v>
      </c>
    </row>
    <row r="74" spans="1:38" s="136" customFormat="1" ht="96" customHeight="1">
      <c r="A74" s="511"/>
      <c r="B74" s="658"/>
      <c r="C74" s="491"/>
      <c r="D74" s="491"/>
      <c r="E74" s="450"/>
      <c r="F74" s="450"/>
      <c r="G74" s="450"/>
      <c r="H74" s="491"/>
      <c r="I74" s="450"/>
      <c r="J74" s="491"/>
      <c r="K74" s="447"/>
      <c r="L74" s="450"/>
      <c r="M74" s="541"/>
      <c r="N74" s="323" t="s">
        <v>1787</v>
      </c>
      <c r="O74" s="323" t="s">
        <v>1785</v>
      </c>
      <c r="P74" s="352" t="s">
        <v>1784</v>
      </c>
      <c r="Q74" s="320" t="s">
        <v>142</v>
      </c>
      <c r="R74" s="320" t="s">
        <v>144</v>
      </c>
      <c r="S74" s="324" t="s">
        <v>1780</v>
      </c>
      <c r="T74" s="320" t="s">
        <v>146</v>
      </c>
      <c r="U74" s="320" t="s">
        <v>1619</v>
      </c>
      <c r="V74" s="320" t="s">
        <v>151</v>
      </c>
      <c r="W74" s="321" t="s">
        <v>153</v>
      </c>
      <c r="X74" s="118" t="s">
        <v>1786</v>
      </c>
      <c r="Y74" s="320" t="s">
        <v>155</v>
      </c>
      <c r="Z74" s="322">
        <v>100</v>
      </c>
      <c r="AA74" s="322" t="str">
        <f t="shared" si="9"/>
        <v>Fuerte</v>
      </c>
      <c r="AB74" s="320" t="s">
        <v>195</v>
      </c>
      <c r="AC74" s="322" t="str">
        <f>+IFERROR(VLOOKUP(AA74&amp;AB74,'[13]DISEÑO DE CONTROLES'!$D$6:$E$14,2,0),"")</f>
        <v>Fuerte</v>
      </c>
      <c r="AD74" s="320" t="s">
        <v>164</v>
      </c>
      <c r="AE74" s="320" t="s">
        <v>164</v>
      </c>
      <c r="AF74" s="531"/>
      <c r="AG74" s="450"/>
      <c r="AH74" s="323"/>
      <c r="AI74" s="323"/>
      <c r="AJ74" s="323"/>
      <c r="AK74" s="323"/>
      <c r="AL74" s="491"/>
    </row>
    <row r="75" spans="1:38" s="136" customFormat="1" ht="60" customHeight="1">
      <c r="A75" s="267">
        <v>44</v>
      </c>
      <c r="B75" s="662" t="s">
        <v>1038</v>
      </c>
      <c r="C75" s="214" t="s">
        <v>289</v>
      </c>
      <c r="D75" s="214" t="s">
        <v>1363</v>
      </c>
      <c r="E75" s="268" t="s">
        <v>28</v>
      </c>
      <c r="F75" s="268" t="s">
        <v>193</v>
      </c>
      <c r="G75" s="291" t="s">
        <v>193</v>
      </c>
      <c r="H75" s="140" t="s">
        <v>1362</v>
      </c>
      <c r="I75" s="217" t="s">
        <v>1365</v>
      </c>
      <c r="J75" s="299" t="s">
        <v>383</v>
      </c>
      <c r="K75" s="285" t="s">
        <v>43</v>
      </c>
      <c r="L75" s="272" t="s">
        <v>8</v>
      </c>
      <c r="M75" s="218" t="str">
        <f>+IF(K75="","",VLOOKUP(K75&amp;L75,CONVENCIONESFORMULAS!$H$14:$K$38,4,0))</f>
        <v>A4</v>
      </c>
      <c r="N75" s="277"/>
      <c r="O75" s="288" t="s">
        <v>841</v>
      </c>
      <c r="P75" s="352" t="s">
        <v>213</v>
      </c>
      <c r="Q75" s="272" t="s">
        <v>143</v>
      </c>
      <c r="R75" s="272" t="s">
        <v>145</v>
      </c>
      <c r="S75" s="273" t="s">
        <v>213</v>
      </c>
      <c r="T75" s="272" t="s">
        <v>147</v>
      </c>
      <c r="U75" s="272" t="s">
        <v>150</v>
      </c>
      <c r="V75" s="272" t="s">
        <v>152</v>
      </c>
      <c r="W75" s="273" t="s">
        <v>154</v>
      </c>
      <c r="X75" s="288" t="s">
        <v>213</v>
      </c>
      <c r="Y75" s="272" t="s">
        <v>157</v>
      </c>
      <c r="Z75" s="285">
        <f>+IFERROR(VLOOKUP(Q75&amp;R75,'CRITERIOS EVALUACIÓN'!$F$5:$I$18,4,0),0)+IFERROR(VLOOKUP(T75,'CRITERIOS EVALUACIÓN'!$G$5:$I$18,3,0),0)+IFERROR(VLOOKUP('MAPA INST RIESGOS 2021'!U75,'CRITERIOS EVALUACIÓN'!$G$5:$I$18,3,0),0)+IFERROR(VLOOKUP('MAPA INST RIESGOS 2021'!V75,'CRITERIOS EVALUACIÓN'!$G$5:$I$18,3,0),0)+IFERROR(VLOOKUP(W75,'CRITERIOS EVALUACIÓN'!$G$5:$I$18,3,0),0)+IFERROR(VLOOKUP(Y75,'CRITERIOS EVALUACIÓN'!$G$5:$I$18,3,0),0)</f>
        <v>0</v>
      </c>
      <c r="AA75" s="285" t="str">
        <f t="shared" ref="AA75:AA76" si="10">+IF(AND(Z75&gt;=96,Z75&lt;=100),"Fuerte",IF(AND(Z75&gt;=86,Z75&lt;=95),"Moderado","Débil"))</f>
        <v>Débil</v>
      </c>
      <c r="AB75" s="272" t="s">
        <v>217</v>
      </c>
      <c r="AC75" s="285" t="str">
        <f>+IFERROR(VLOOKUP(AA75&amp;AB75,'DISEÑO DE CONTROLES'!$D$6:$E$14,2,0),"")</f>
        <v>Débil</v>
      </c>
      <c r="AD75" s="272" t="s">
        <v>165</v>
      </c>
      <c r="AE75" s="272" t="s">
        <v>165</v>
      </c>
      <c r="AF75" s="293" t="str">
        <f>+IF(Z75="","",IF(Z75=0,M75,VLOOKUP(IF(Z75=0,M75,IF(AND(K75="CASI SEGURO",Z75=1),"PROBABLE",IF(AND(K75="PROBABLE",Z75=1),"POSIBLE",IF(AND(K75="POSIBLE",Z75=1),"IMPROBABLE",IF(AND(K75="CASI SEGURO",Z75=2),"POSIBLE",IF(AND(K75="PROBABLE",Z75=2),"IMPROBABLE",IF(AND(K75="POSIBLE",Z75=2),"RARO","RARO")))))))&amp;L75,[5]CONVENCIONESFORMULAS!$H$14:$K$38,4,0)))</f>
        <v>A4</v>
      </c>
      <c r="AG75" s="272" t="s">
        <v>210</v>
      </c>
      <c r="AH75" s="121" t="s">
        <v>1366</v>
      </c>
      <c r="AI75" s="294">
        <v>44561</v>
      </c>
      <c r="AJ75" s="288" t="s">
        <v>1367</v>
      </c>
      <c r="AK75" s="288" t="s">
        <v>1368</v>
      </c>
      <c r="AL75" s="288" t="s">
        <v>306</v>
      </c>
    </row>
    <row r="76" spans="1:38" s="136" customFormat="1" ht="69" customHeight="1">
      <c r="A76" s="285">
        <v>45</v>
      </c>
      <c r="B76" s="659" t="s">
        <v>1038</v>
      </c>
      <c r="C76" s="288" t="s">
        <v>384</v>
      </c>
      <c r="D76" s="288" t="s">
        <v>1369</v>
      </c>
      <c r="E76" s="272" t="s">
        <v>215</v>
      </c>
      <c r="F76" s="272" t="s">
        <v>1370</v>
      </c>
      <c r="G76" s="272" t="s">
        <v>1371</v>
      </c>
      <c r="H76" s="273" t="s">
        <v>1372</v>
      </c>
      <c r="I76" s="272" t="s">
        <v>1374</v>
      </c>
      <c r="J76" s="273" t="s">
        <v>1373</v>
      </c>
      <c r="K76" s="285" t="s">
        <v>45</v>
      </c>
      <c r="L76" s="272" t="s">
        <v>49</v>
      </c>
      <c r="M76" s="293" t="str">
        <f>+IF(K76="","",VLOOKUP(K76&amp;L76,CONVENCIONESFORMULAS!$H$14:$K$38,4,0))</f>
        <v>A6</v>
      </c>
      <c r="N76" s="288" t="s">
        <v>1375</v>
      </c>
      <c r="O76" s="288" t="s">
        <v>1376</v>
      </c>
      <c r="P76" s="352" t="s">
        <v>1377</v>
      </c>
      <c r="Q76" s="272" t="s">
        <v>142</v>
      </c>
      <c r="R76" s="272" t="s">
        <v>144</v>
      </c>
      <c r="S76" s="273" t="s">
        <v>1378</v>
      </c>
      <c r="T76" s="272" t="s">
        <v>146</v>
      </c>
      <c r="U76" s="272" t="s">
        <v>148</v>
      </c>
      <c r="V76" s="272" t="s">
        <v>151</v>
      </c>
      <c r="W76" s="273" t="s">
        <v>153</v>
      </c>
      <c r="X76" s="288" t="s">
        <v>1379</v>
      </c>
      <c r="Y76" s="272" t="s">
        <v>155</v>
      </c>
      <c r="Z76" s="285">
        <f>+IFERROR(VLOOKUP(Q76&amp;R76,'CRITERIOS EVALUACIÓN'!$F$5:$I$18,4,0),0)+IFERROR(VLOOKUP(T76,'CRITERIOS EVALUACIÓN'!$G$5:$I$18,3,0),0)+IFERROR(VLOOKUP('MAPA INST RIESGOS 2021'!U76,'CRITERIOS EVALUACIÓN'!$G$5:$I$18,3,0),0)+IFERROR(VLOOKUP('MAPA INST RIESGOS 2021'!V76,'CRITERIOS EVALUACIÓN'!$G$5:$I$18,3,0),0)+IFERROR(VLOOKUP(W76,'CRITERIOS EVALUACIÓN'!$G$5:$I$18,3,0),0)+IFERROR(VLOOKUP(Y76,'CRITERIOS EVALUACIÓN'!$G$5:$I$18,3,0),0)</f>
        <v>100</v>
      </c>
      <c r="AA76" s="285" t="str">
        <f t="shared" si="10"/>
        <v>Fuerte</v>
      </c>
      <c r="AB76" s="272" t="s">
        <v>195</v>
      </c>
      <c r="AC76" s="285" t="str">
        <f>+IFERROR(VLOOKUP(AA76&amp;AB76,'DISEÑO DE CONTROLES'!$D$6:$E$14,2,0),"")</f>
        <v>Fuerte</v>
      </c>
      <c r="AD76" s="272" t="s">
        <v>164</v>
      </c>
      <c r="AE76" s="279" t="s">
        <v>164</v>
      </c>
      <c r="AF76" s="278" t="e">
        <f>+IF(Z76="","",IF(Z76=0,M76,VLOOKUP(IF(Z76=0,M76,IF(AND(K76="CASI SEGURO",Z76=1),"PROBABLE",IF(AND(K76="PROBABLE",Z76=1),"POSIBLE",IF(AND(K76="POSIBLE",Z76=1),"IMPROBABLE",IF(AND(K76="CASI SEGURO",Z76=2),"POSIBLE",IF(AND(K76="PROBABLE",Z76=2),"IMPROBABLE",IF(AND(K76="POSIBLE",Z76=2),"RARO","RARO")))))))&amp;L76,[5]CONVENCIONESFORMULAS!$H$14:$K$38,4,0)))</f>
        <v>#N/A</v>
      </c>
      <c r="AG76" s="272" t="s">
        <v>209</v>
      </c>
      <c r="AH76" s="213"/>
      <c r="AI76" s="294"/>
      <c r="AJ76" s="272"/>
      <c r="AK76" s="272"/>
      <c r="AL76" s="273" t="s">
        <v>306</v>
      </c>
    </row>
    <row r="77" spans="1:38" s="219" customFormat="1" ht="102.75" customHeight="1">
      <c r="A77" s="267">
        <v>46</v>
      </c>
      <c r="B77" s="659" t="s">
        <v>1034</v>
      </c>
      <c r="C77" s="222" t="s">
        <v>1505</v>
      </c>
      <c r="D77" s="221" t="s">
        <v>1504</v>
      </c>
      <c r="E77" s="272" t="s">
        <v>26</v>
      </c>
      <c r="F77" s="272" t="s">
        <v>193</v>
      </c>
      <c r="G77" s="291" t="s">
        <v>193</v>
      </c>
      <c r="H77" s="303" t="s">
        <v>1506</v>
      </c>
      <c r="I77" s="301" t="s">
        <v>1507</v>
      </c>
      <c r="J77" s="232" t="s">
        <v>1508</v>
      </c>
      <c r="K77" s="285" t="s">
        <v>44</v>
      </c>
      <c r="L77" s="272" t="s">
        <v>8</v>
      </c>
      <c r="M77" s="220"/>
      <c r="N77" s="233" t="s">
        <v>1511</v>
      </c>
      <c r="O77" s="234" t="s">
        <v>1509</v>
      </c>
      <c r="P77" s="238" t="s">
        <v>1510</v>
      </c>
      <c r="Q77" s="272" t="s">
        <v>142</v>
      </c>
      <c r="R77" s="272" t="s">
        <v>144</v>
      </c>
      <c r="S77" s="273" t="s">
        <v>1512</v>
      </c>
      <c r="T77" s="272" t="s">
        <v>146</v>
      </c>
      <c r="U77" s="272" t="s">
        <v>148</v>
      </c>
      <c r="V77" s="272" t="s">
        <v>151</v>
      </c>
      <c r="W77" s="273" t="s">
        <v>153</v>
      </c>
      <c r="X77" s="301" t="s">
        <v>1513</v>
      </c>
      <c r="Y77" s="272" t="s">
        <v>155</v>
      </c>
      <c r="Z77" s="285">
        <v>100</v>
      </c>
      <c r="AA77" s="285" t="str">
        <f t="shared" ref="AA77" si="11">+IF(AND(Z77&gt;=96,Z77&lt;=100),"Fuerte",IF(AND(Z77&gt;=86,Z77&lt;=95),"Moderado","Débil"))</f>
        <v>Fuerte</v>
      </c>
      <c r="AB77" s="272" t="s">
        <v>195</v>
      </c>
      <c r="AC77" s="285" t="str">
        <f>+IFERROR(VLOOKUP(AA77&amp;AB77,'[10]DISEÑO DE CONTROLES'!$D$6:$E$14,2,0),"")</f>
        <v>Fuerte</v>
      </c>
      <c r="AD77" s="272" t="s">
        <v>164</v>
      </c>
      <c r="AE77" s="272" t="s">
        <v>164</v>
      </c>
      <c r="AF77" s="117"/>
      <c r="AG77" s="272" t="s">
        <v>209</v>
      </c>
      <c r="AH77" s="266" t="s">
        <v>1516</v>
      </c>
      <c r="AI77" s="266" t="s">
        <v>1517</v>
      </c>
      <c r="AJ77" s="266" t="s">
        <v>1514</v>
      </c>
      <c r="AK77" s="266" t="s">
        <v>1515</v>
      </c>
      <c r="AL77" s="273" t="s">
        <v>1383</v>
      </c>
    </row>
    <row r="78" spans="1:38" s="136" customFormat="1" ht="90.75" customHeight="1">
      <c r="A78" s="285">
        <v>47</v>
      </c>
      <c r="B78" s="659" t="s">
        <v>1034</v>
      </c>
      <c r="C78" s="301" t="s">
        <v>586</v>
      </c>
      <c r="D78" s="301" t="s">
        <v>587</v>
      </c>
      <c r="E78" s="272" t="s">
        <v>215</v>
      </c>
      <c r="F78" s="279" t="s">
        <v>770</v>
      </c>
      <c r="G78" s="191" t="s">
        <v>771</v>
      </c>
      <c r="H78" s="301" t="s">
        <v>588</v>
      </c>
      <c r="I78" s="213" t="s">
        <v>1374</v>
      </c>
      <c r="J78" s="301" t="s">
        <v>598</v>
      </c>
      <c r="K78" s="285" t="s">
        <v>44</v>
      </c>
      <c r="L78" s="272" t="s">
        <v>8</v>
      </c>
      <c r="M78" s="282" t="str">
        <f>+IF(K78="","",VLOOKUP(K78&amp;L78,[14]CONVENCIONESFORMULAS!$H$14:$K$38,4,0))</f>
        <v>A5</v>
      </c>
      <c r="N78" s="121" t="s">
        <v>1381</v>
      </c>
      <c r="O78" s="301" t="s">
        <v>1518</v>
      </c>
      <c r="P78" s="357" t="s">
        <v>589</v>
      </c>
      <c r="Q78" s="272" t="s">
        <v>142</v>
      </c>
      <c r="R78" s="272" t="s">
        <v>144</v>
      </c>
      <c r="S78" s="273" t="s">
        <v>847</v>
      </c>
      <c r="T78" s="272" t="s">
        <v>146</v>
      </c>
      <c r="U78" s="272" t="s">
        <v>148</v>
      </c>
      <c r="V78" s="272" t="s">
        <v>151</v>
      </c>
      <c r="W78" s="273" t="s">
        <v>153</v>
      </c>
      <c r="X78" s="121" t="s">
        <v>1519</v>
      </c>
      <c r="Y78" s="272" t="s">
        <v>155</v>
      </c>
      <c r="Z78" s="285">
        <f>+IFERROR(VLOOKUP(Q78&amp;R78,'[14]CRITERIOS EVALUACIÓN'!$F$5:$I$18,4,0),0)+IFERROR(VLOOKUP(T78,'[14]CRITERIOS EVALUACIÓN'!$G$5:$I$18,3,0),0)+IFERROR(VLOOKUP('[14]MAPA DE RIESGOS 2020'!S87,'[14]CRITERIOS EVALUACIÓN'!$G$5:$I$18,3,0),0)+IFERROR(VLOOKUP('[14]MAPA DE RIESGOS 2020'!T87,'[14]CRITERIOS EVALUACIÓN'!$G$5:$I$18,3,0),0)+IFERROR(VLOOKUP(W78,'[14]CRITERIOS EVALUACIÓN'!$G$5:$I$18,3,0),0)+IFERROR(VLOOKUP(Y78,'[14]CRITERIOS EVALUACIÓN'!$G$5:$I$18,3,0),0)</f>
        <v>100</v>
      </c>
      <c r="AA78" s="285" t="str">
        <f t="shared" ref="AA78" si="12">+IF(AND(Z78&gt;=96,Z78&lt;=100),"Fuerte",IF(AND(Z78&gt;=86,Z78&lt;=95),"Moderado","Débil"))</f>
        <v>Fuerte</v>
      </c>
      <c r="AB78" s="272" t="s">
        <v>195</v>
      </c>
      <c r="AC78" s="285" t="str">
        <f>+IFERROR(VLOOKUP(AA78&amp;AB78,'[14]DISEÑO DE CONTROLES'!$D$6:$E$14,2,0),"")</f>
        <v>Fuerte</v>
      </c>
      <c r="AD78" s="272" t="s">
        <v>164</v>
      </c>
      <c r="AE78" s="279" t="s">
        <v>164</v>
      </c>
      <c r="AF78" s="278" t="e">
        <f>+IF(Z78="","",IF(Z78=0,M78,VLOOKUP(IF(Z78=0,M78,IF(AND(K78="CASI SEGURO",Z78=1),"PROBABLE",IF(AND(K78="PROBABLE",Z78=1),"POSIBLE",IF(AND(K78="POSIBLE",Z78=1),"IMPROBABLE",IF(AND(K78="CASI SEGURO",Z78=2),"POSIBLE",IF(AND(K78="PROBABLE",Z78=2),"IMPROBABLE",IF(AND(K78="POSIBLE",Z78=2),"RARO","RARO")))))))&amp;L78,[15]CONVENCIONESFORMULAS!$H$14:$K$38,4,0)))</f>
        <v>#N/A</v>
      </c>
      <c r="AG78" s="272" t="s">
        <v>209</v>
      </c>
      <c r="AH78" s="142"/>
      <c r="AI78" s="145"/>
      <c r="AJ78" s="145"/>
      <c r="AK78" s="145"/>
      <c r="AL78" s="292" t="s">
        <v>599</v>
      </c>
    </row>
    <row r="79" spans="1:38" s="136" customFormat="1" ht="84" customHeight="1">
      <c r="A79" s="285">
        <v>48</v>
      </c>
      <c r="B79" s="659" t="s">
        <v>1037</v>
      </c>
      <c r="C79" s="288" t="s">
        <v>256</v>
      </c>
      <c r="D79" s="288" t="s">
        <v>417</v>
      </c>
      <c r="E79" s="272" t="s">
        <v>26</v>
      </c>
      <c r="F79" s="272" t="s">
        <v>193</v>
      </c>
      <c r="G79" s="289" t="s">
        <v>193</v>
      </c>
      <c r="H79" s="302" t="s">
        <v>418</v>
      </c>
      <c r="I79" s="272" t="s">
        <v>1521</v>
      </c>
      <c r="J79" s="146" t="s">
        <v>431</v>
      </c>
      <c r="K79" s="285" t="s">
        <v>43</v>
      </c>
      <c r="L79" s="272" t="s">
        <v>49</v>
      </c>
      <c r="M79" s="284" t="str">
        <f>+IF(K79="","",VLOOKUP(K79&amp;L79,CONVENCIONESFORMULAS!$H$14:$K$38,4,0))</f>
        <v>E3</v>
      </c>
      <c r="N79" s="210" t="s">
        <v>1520</v>
      </c>
      <c r="O79" s="302" t="s">
        <v>419</v>
      </c>
      <c r="P79" s="238" t="s">
        <v>420</v>
      </c>
      <c r="Q79" s="272" t="s">
        <v>142</v>
      </c>
      <c r="R79" s="272" t="s">
        <v>144</v>
      </c>
      <c r="S79" s="273" t="s">
        <v>421</v>
      </c>
      <c r="T79" s="272" t="s">
        <v>146</v>
      </c>
      <c r="U79" s="272" t="s">
        <v>148</v>
      </c>
      <c r="V79" s="272" t="s">
        <v>151</v>
      </c>
      <c r="W79" s="273" t="s">
        <v>153</v>
      </c>
      <c r="X79" s="121" t="s">
        <v>422</v>
      </c>
      <c r="Y79" s="272" t="s">
        <v>155</v>
      </c>
      <c r="Z79" s="285">
        <f>+IFERROR(VLOOKUP(Q79&amp;R79,'CRITERIOS EVALUACIÓN'!$F$5:$I$18,4,0),0)+IFERROR(VLOOKUP(T79,'CRITERIOS EVALUACIÓN'!$G$5:$I$18,3,0),0)+IFERROR(VLOOKUP('MAPA INST RIESGOS 2021'!U79,'CRITERIOS EVALUACIÓN'!$G$5:$I$18,3,0),0)+IFERROR(VLOOKUP('MAPA INST RIESGOS 2021'!V79,'CRITERIOS EVALUACIÓN'!$G$5:$I$18,3,0),0)+IFERROR(VLOOKUP(W79,'CRITERIOS EVALUACIÓN'!$G$5:$I$18,3,0),0)+IFERROR(VLOOKUP(Y79,'CRITERIOS EVALUACIÓN'!$G$5:$I$18,3,0),0)</f>
        <v>100</v>
      </c>
      <c r="AA79" s="285" t="str">
        <f>+IF(AND(Z79&gt;=96,Z79&lt;=100),"Fuerte",IF(AND(Z79&gt;=86,Z79&lt;=95),"Moderado","Débil"))</f>
        <v>Fuerte</v>
      </c>
      <c r="AB79" s="272" t="s">
        <v>195</v>
      </c>
      <c r="AC79" s="285" t="str">
        <f>+IFERROR(VLOOKUP(AA79&amp;AB79,'DISEÑO DE CONTROLES'!$D$6:$E$14,2,0),"")</f>
        <v>Fuerte</v>
      </c>
      <c r="AD79" s="272" t="s">
        <v>164</v>
      </c>
      <c r="AE79" s="279" t="s">
        <v>164</v>
      </c>
      <c r="AF79" s="278" t="e">
        <f>+IF(Z79="","",IF(Z79=0,M79,VLOOKUP(IF(Z79=0,M79,IF(AND(K79="CASI SEGURO",Z79=1),"PROBABLE",IF(AND(K79="PROBABLE",Z79=1),"POSIBLE",IF(AND(K79="POSIBLE",Z79=1),"IMPROBABLE",IF(AND(K79="CASI SEGURO",Z79=2),"POSIBLE",IF(AND(K79="PROBABLE",Z79=2),"IMPROBABLE",IF(AND(K79="POSIBLE",Z79=2),"RARO","RARO")))))))&amp;L79,[16]CONVENCIONESFORMULAS!$H$14:$K$38,4,0)))</f>
        <v>#N/A</v>
      </c>
      <c r="AG79" s="272" t="s">
        <v>210</v>
      </c>
      <c r="AH79" s="273" t="s">
        <v>423</v>
      </c>
      <c r="AI79" s="273" t="s">
        <v>259</v>
      </c>
      <c r="AJ79" s="273" t="s">
        <v>413</v>
      </c>
      <c r="AK79" s="147" t="s">
        <v>424</v>
      </c>
      <c r="AL79" s="273" t="s">
        <v>357</v>
      </c>
    </row>
    <row r="80" spans="1:38" s="136" customFormat="1" ht="67.5" customHeight="1">
      <c r="A80" s="445">
        <v>49</v>
      </c>
      <c r="B80" s="657" t="s">
        <v>1037</v>
      </c>
      <c r="C80" s="482" t="s">
        <v>425</v>
      </c>
      <c r="D80" s="482" t="s">
        <v>426</v>
      </c>
      <c r="E80" s="448" t="s">
        <v>26</v>
      </c>
      <c r="F80" s="448" t="s">
        <v>193</v>
      </c>
      <c r="G80" s="484" t="s">
        <v>193</v>
      </c>
      <c r="H80" s="288" t="s">
        <v>816</v>
      </c>
      <c r="I80" s="272" t="s">
        <v>1524</v>
      </c>
      <c r="J80" s="461" t="s">
        <v>439</v>
      </c>
      <c r="K80" s="456" t="s">
        <v>43</v>
      </c>
      <c r="L80" s="454" t="s">
        <v>49</v>
      </c>
      <c r="M80" s="493" t="str">
        <f>+IF(K80="","",VLOOKUP(K80&amp;L80,CONVENCIONESFORMULAS!$H$14:$K$38,4,0))</f>
        <v>E3</v>
      </c>
      <c r="N80" s="210" t="s">
        <v>1525</v>
      </c>
      <c r="O80" s="273" t="s">
        <v>960</v>
      </c>
      <c r="P80" s="352" t="s">
        <v>420</v>
      </c>
      <c r="Q80" s="272" t="s">
        <v>142</v>
      </c>
      <c r="R80" s="272" t="s">
        <v>144</v>
      </c>
      <c r="S80" s="275" t="s">
        <v>432</v>
      </c>
      <c r="T80" s="272" t="s">
        <v>146</v>
      </c>
      <c r="U80" s="272" t="s">
        <v>148</v>
      </c>
      <c r="V80" s="272" t="s">
        <v>151</v>
      </c>
      <c r="W80" s="273" t="s">
        <v>153</v>
      </c>
      <c r="X80" s="118" t="s">
        <v>433</v>
      </c>
      <c r="Y80" s="272" t="s">
        <v>155</v>
      </c>
      <c r="Z80" s="285">
        <f>+IFERROR(VLOOKUP(Q80&amp;R80,'CRITERIOS EVALUACIÓN'!$F$5:$I$18,4,0),0)+IFERROR(VLOOKUP(T80,'CRITERIOS EVALUACIÓN'!$G$5:$I$18,3,0),0)+IFERROR(VLOOKUP('MAPA INST RIESGOS 2021'!U80,'CRITERIOS EVALUACIÓN'!$G$5:$I$18,3,0),0)+IFERROR(VLOOKUP('MAPA INST RIESGOS 2021'!V80,'CRITERIOS EVALUACIÓN'!$G$5:$I$18,3,0),0)+IFERROR(VLOOKUP(W80,'CRITERIOS EVALUACIÓN'!$G$5:$I$18,3,0),0)+IFERROR(VLOOKUP(Y80,'CRITERIOS EVALUACIÓN'!$G$5:$I$18,3,0),0)</f>
        <v>100</v>
      </c>
      <c r="AA80" s="285" t="str">
        <f>+IF(AND(Z80&gt;=96,Z80&lt;=100),"Fuerte",IF(AND(Z80&gt;=86,Z80&lt;=95),"Moderado","Débil"))</f>
        <v>Fuerte</v>
      </c>
      <c r="AB80" s="272" t="s">
        <v>195</v>
      </c>
      <c r="AC80" s="285" t="str">
        <f>+IFERROR(VLOOKUP(AA80&amp;AB80,'DISEÑO DE CONTROLES'!$D$6:$E$14,2,0),"")</f>
        <v>Fuerte</v>
      </c>
      <c r="AD80" s="272" t="s">
        <v>164</v>
      </c>
      <c r="AE80" s="279" t="s">
        <v>164</v>
      </c>
      <c r="AF80" s="459" t="e">
        <f>+IF(Z80="","",IF(Z80=0,M80,VLOOKUP(IF(Z80=0,M80,IF(AND(K80="CASI SEGURO",Z80=1),"PROBABLE",IF(AND(K80="PROBABLE",Z80=1),"POSIBLE",IF(AND(K80="POSIBLE",Z80=1),"IMPROBABLE",IF(AND(K80="CASI SEGURO",Z80=2),"POSIBLE",IF(AND(K80="PROBABLE",Z80=2),"IMPROBABLE",IF(AND(K80="POSIBLE",Z80=2),"RARO","RARO")))))))&amp;L80,[16]CONVENCIONESFORMULAS!$H$14:$K$38,4,0)))</f>
        <v>#N/A</v>
      </c>
      <c r="AG80" s="454" t="s">
        <v>210</v>
      </c>
      <c r="AH80" s="461" t="s">
        <v>440</v>
      </c>
      <c r="AI80" s="464" t="s">
        <v>259</v>
      </c>
      <c r="AJ80" s="464" t="s">
        <v>442</v>
      </c>
      <c r="AK80" s="464" t="s">
        <v>441</v>
      </c>
      <c r="AL80" s="461" t="s">
        <v>357</v>
      </c>
    </row>
    <row r="81" spans="1:38" s="136" customFormat="1" ht="68.25" customHeight="1">
      <c r="A81" s="447"/>
      <c r="B81" s="658"/>
      <c r="C81" s="482"/>
      <c r="D81" s="482"/>
      <c r="E81" s="450"/>
      <c r="F81" s="450"/>
      <c r="G81" s="485"/>
      <c r="H81" s="288" t="s">
        <v>817</v>
      </c>
      <c r="I81" s="272" t="s">
        <v>1523</v>
      </c>
      <c r="J81" s="461"/>
      <c r="K81" s="456"/>
      <c r="L81" s="454"/>
      <c r="M81" s="493"/>
      <c r="N81" s="210" t="s">
        <v>1525</v>
      </c>
      <c r="O81" s="273" t="s">
        <v>961</v>
      </c>
      <c r="P81" s="352" t="s">
        <v>420</v>
      </c>
      <c r="Q81" s="272" t="s">
        <v>142</v>
      </c>
      <c r="R81" s="272" t="s">
        <v>144</v>
      </c>
      <c r="S81" s="275" t="s">
        <v>432</v>
      </c>
      <c r="T81" s="272" t="s">
        <v>146</v>
      </c>
      <c r="U81" s="272" t="s">
        <v>148</v>
      </c>
      <c r="V81" s="272" t="s">
        <v>151</v>
      </c>
      <c r="W81" s="273" t="s">
        <v>153</v>
      </c>
      <c r="X81" s="118" t="s">
        <v>433</v>
      </c>
      <c r="Y81" s="272" t="s">
        <v>155</v>
      </c>
      <c r="Z81" s="285">
        <v>100</v>
      </c>
      <c r="AA81" s="285" t="str">
        <f>+IF(AND(Z81&gt;=96,Z81&lt;=100),"Fuerte",IF(AND(Z81&gt;=86,Z81&lt;=95),"Moderado","Débil"))</f>
        <v>Fuerte</v>
      </c>
      <c r="AB81" s="272" t="s">
        <v>195</v>
      </c>
      <c r="AC81" s="285" t="str">
        <f>+IFERROR(VLOOKUP(AA81&amp;AB81,'DISEÑO DE CONTROLES'!$D$6:$E$14,2,0),"")</f>
        <v>Fuerte</v>
      </c>
      <c r="AD81" s="272" t="s">
        <v>164</v>
      </c>
      <c r="AE81" s="279" t="s">
        <v>164</v>
      </c>
      <c r="AF81" s="459"/>
      <c r="AG81" s="454"/>
      <c r="AH81" s="461"/>
      <c r="AI81" s="464"/>
      <c r="AJ81" s="464"/>
      <c r="AK81" s="464"/>
      <c r="AL81" s="461"/>
    </row>
    <row r="82" spans="1:38" s="136" customFormat="1" ht="62.25" customHeight="1">
      <c r="A82" s="445">
        <v>50</v>
      </c>
      <c r="B82" s="657" t="s">
        <v>1037</v>
      </c>
      <c r="C82" s="404" t="s">
        <v>1570</v>
      </c>
      <c r="D82" s="404" t="s">
        <v>1571</v>
      </c>
      <c r="E82" s="448" t="s">
        <v>85</v>
      </c>
      <c r="F82" s="448" t="s">
        <v>193</v>
      </c>
      <c r="G82" s="448" t="s">
        <v>193</v>
      </c>
      <c r="H82" s="266" t="s">
        <v>1572</v>
      </c>
      <c r="I82" s="279" t="s">
        <v>1575</v>
      </c>
      <c r="J82" s="404" t="s">
        <v>1576</v>
      </c>
      <c r="K82" s="445" t="s">
        <v>43</v>
      </c>
      <c r="L82" s="448" t="s">
        <v>8</v>
      </c>
      <c r="M82" s="451" t="str">
        <f>+IF(K82="","",VLOOKUP(K82&amp;L82,[8]CONVENCIONESFORMULAS!$H$14:$K$38,4,0))</f>
        <v>A4</v>
      </c>
      <c r="N82" s="248" t="s">
        <v>1577</v>
      </c>
      <c r="O82" s="266" t="s">
        <v>1580</v>
      </c>
      <c r="P82" s="357" t="s">
        <v>1583</v>
      </c>
      <c r="Q82" s="272" t="s">
        <v>142</v>
      </c>
      <c r="R82" s="272" t="s">
        <v>144</v>
      </c>
      <c r="S82" s="307" t="s">
        <v>843</v>
      </c>
      <c r="T82" s="272" t="s">
        <v>146</v>
      </c>
      <c r="U82" s="272" t="s">
        <v>148</v>
      </c>
      <c r="V82" s="272" t="s">
        <v>151</v>
      </c>
      <c r="W82" s="273" t="s">
        <v>153</v>
      </c>
      <c r="X82" s="266" t="s">
        <v>1586</v>
      </c>
      <c r="Y82" s="272" t="s">
        <v>155</v>
      </c>
      <c r="Z82" s="285">
        <f>+IFERROR(VLOOKUP(Q82&amp;R82,'[8]CRITERIOS EVALUACIÓN'!$F$5:$I$18,4,0),0)+IFERROR(VLOOKUP(T82,'[8]CRITERIOS EVALUACIÓN'!$G$5:$I$18,3,0),0)+IFERROR(VLOOKUP('[8]MAPA DE RIESGOS 2020'!S133,'[8]CRITERIOS EVALUACIÓN'!$G$5:$I$18,3,0),0)+IFERROR(VLOOKUP('[8]MAPA DE RIESGOS 2020'!T133,'[8]CRITERIOS EVALUACIÓN'!$G$5:$I$18,3,0),0)+IFERROR(VLOOKUP(W82,'[8]CRITERIOS EVALUACIÓN'!$G$5:$I$18,3,0),0)+IFERROR(VLOOKUP(Y82,'[8]CRITERIOS EVALUACIÓN'!$G$5:$I$18,3,0),0)</f>
        <v>100</v>
      </c>
      <c r="AA82" s="285" t="str">
        <f>+IF(AND(Z82&gt;=96,Z82&lt;=100),"Fuerte",IF(AND(Z82&gt;=86,Z82&lt;=95),"Moderado","Débil"))</f>
        <v>Fuerte</v>
      </c>
      <c r="AB82" s="272" t="s">
        <v>195</v>
      </c>
      <c r="AC82" s="285" t="str">
        <f>+IFERROR(VLOOKUP(AA82&amp;AB82,'[8]DISEÑO DE CONTROLES'!$D$6:$E$14,2,0),"")</f>
        <v>Fuerte</v>
      </c>
      <c r="AD82" s="272" t="s">
        <v>164</v>
      </c>
      <c r="AE82" s="279" t="s">
        <v>164</v>
      </c>
      <c r="AF82" s="395" t="e">
        <f>+IF(Z82="","",IF(Z82=0,M82,VLOOKUP(IF(Z82=0,M82,IF(AND(K82="CASI SEGURO",Z82=1),"PROBABLE",IF(AND(K82="PROBABLE",Z82=1),"POSIBLE",IF(AND(K82="POSIBLE",Z82=1),"IMPROBABLE",IF(AND(K82="CASI SEGURO",Z82=2),"POSIBLE",IF(AND(K82="PROBABLE",Z82=2),"IMPROBABLE",IF(AND(K82="POSIBLE",Z82=2),"RARO","RARO")))))))&amp;L82,[17]CONVENCIONESFORMULAS!$H$14:$K$38,4,0)))</f>
        <v>#N/A</v>
      </c>
      <c r="AG82" s="448" t="s">
        <v>209</v>
      </c>
      <c r="AH82" s="276"/>
      <c r="AI82" s="276"/>
      <c r="AJ82" s="276"/>
      <c r="AK82" s="288"/>
      <c r="AL82" s="490" t="s">
        <v>462</v>
      </c>
    </row>
    <row r="83" spans="1:38" s="136" customFormat="1" ht="71.25" customHeight="1">
      <c r="A83" s="446"/>
      <c r="B83" s="661"/>
      <c r="C83" s="404"/>
      <c r="D83" s="404"/>
      <c r="E83" s="449"/>
      <c r="F83" s="449"/>
      <c r="G83" s="449"/>
      <c r="H83" s="266" t="s">
        <v>1573</v>
      </c>
      <c r="I83" s="279" t="s">
        <v>1575</v>
      </c>
      <c r="J83" s="404"/>
      <c r="K83" s="446"/>
      <c r="L83" s="449"/>
      <c r="M83" s="452"/>
      <c r="N83" s="248" t="s">
        <v>1578</v>
      </c>
      <c r="O83" s="266" t="s">
        <v>1581</v>
      </c>
      <c r="P83" s="357" t="s">
        <v>1583</v>
      </c>
      <c r="Q83" s="272" t="s">
        <v>142</v>
      </c>
      <c r="R83" s="272" t="s">
        <v>144</v>
      </c>
      <c r="S83" s="307" t="s">
        <v>1584</v>
      </c>
      <c r="T83" s="272" t="s">
        <v>146</v>
      </c>
      <c r="U83" s="272" t="s">
        <v>148</v>
      </c>
      <c r="V83" s="272" t="s">
        <v>151</v>
      </c>
      <c r="W83" s="273" t="s">
        <v>153</v>
      </c>
      <c r="X83" s="266" t="s">
        <v>1587</v>
      </c>
      <c r="Y83" s="272" t="s">
        <v>155</v>
      </c>
      <c r="Z83" s="285">
        <v>100</v>
      </c>
      <c r="AA83" s="285" t="str">
        <f t="shared" ref="AA83:AA85" si="13">+IF(AND(Z83&gt;=96,Z83&lt;=100),"Fuerte",IF(AND(Z83&gt;=86,Z83&lt;=95),"Moderado","Débil"))</f>
        <v>Fuerte</v>
      </c>
      <c r="AB83" s="272" t="s">
        <v>195</v>
      </c>
      <c r="AC83" s="285" t="str">
        <f>+IFERROR(VLOOKUP(AA83&amp;AB83,'[8]DISEÑO DE CONTROLES'!$D$6:$E$14,2,0),"")</f>
        <v>Fuerte</v>
      </c>
      <c r="AD83" s="272" t="s">
        <v>164</v>
      </c>
      <c r="AE83" s="279" t="s">
        <v>164</v>
      </c>
      <c r="AF83" s="399"/>
      <c r="AG83" s="449"/>
      <c r="AH83" s="276"/>
      <c r="AI83" s="276"/>
      <c r="AJ83" s="276"/>
      <c r="AK83" s="288"/>
      <c r="AL83" s="494"/>
    </row>
    <row r="84" spans="1:38" s="136" customFormat="1" ht="63" customHeight="1">
      <c r="A84" s="447"/>
      <c r="B84" s="658"/>
      <c r="C84" s="404"/>
      <c r="D84" s="404"/>
      <c r="E84" s="450"/>
      <c r="F84" s="450"/>
      <c r="G84" s="450"/>
      <c r="H84" s="266" t="s">
        <v>1574</v>
      </c>
      <c r="I84" s="279" t="s">
        <v>1575</v>
      </c>
      <c r="J84" s="404"/>
      <c r="K84" s="447"/>
      <c r="L84" s="450"/>
      <c r="M84" s="453"/>
      <c r="N84" s="248" t="s">
        <v>1579</v>
      </c>
      <c r="O84" s="266" t="s">
        <v>1582</v>
      </c>
      <c r="P84" s="357" t="s">
        <v>1583</v>
      </c>
      <c r="Q84" s="272" t="s">
        <v>142</v>
      </c>
      <c r="R84" s="272" t="s">
        <v>144</v>
      </c>
      <c r="S84" s="307" t="s">
        <v>1585</v>
      </c>
      <c r="T84" s="272" t="s">
        <v>146</v>
      </c>
      <c r="U84" s="272" t="s">
        <v>148</v>
      </c>
      <c r="V84" s="272" t="s">
        <v>151</v>
      </c>
      <c r="W84" s="273" t="s">
        <v>153</v>
      </c>
      <c r="X84" s="266" t="s">
        <v>1588</v>
      </c>
      <c r="Y84" s="272" t="s">
        <v>155</v>
      </c>
      <c r="Z84" s="285">
        <v>100</v>
      </c>
      <c r="AA84" s="285" t="str">
        <f t="shared" si="13"/>
        <v>Fuerte</v>
      </c>
      <c r="AB84" s="272" t="s">
        <v>195</v>
      </c>
      <c r="AC84" s="285" t="str">
        <f>+IFERROR(VLOOKUP(AA84&amp;AB84,'[8]DISEÑO DE CONTROLES'!$D$6:$E$14,2,0),"")</f>
        <v>Fuerte</v>
      </c>
      <c r="AD84" s="272" t="s">
        <v>164</v>
      </c>
      <c r="AE84" s="279" t="s">
        <v>164</v>
      </c>
      <c r="AF84" s="396"/>
      <c r="AG84" s="450"/>
      <c r="AH84" s="276"/>
      <c r="AI84" s="276"/>
      <c r="AJ84" s="276"/>
      <c r="AK84" s="288"/>
      <c r="AL84" s="491"/>
    </row>
    <row r="85" spans="1:38" s="255" customFormat="1" ht="138.75" customHeight="1">
      <c r="A85" s="196">
        <v>51</v>
      </c>
      <c r="B85" s="659" t="s">
        <v>1037</v>
      </c>
      <c r="C85" s="266" t="s">
        <v>1611</v>
      </c>
      <c r="D85" s="266" t="s">
        <v>1612</v>
      </c>
      <c r="E85" s="279" t="s">
        <v>26</v>
      </c>
      <c r="F85" s="279" t="s">
        <v>193</v>
      </c>
      <c r="G85" s="279" t="s">
        <v>193</v>
      </c>
      <c r="H85" s="266" t="s">
        <v>1613</v>
      </c>
      <c r="I85" s="279" t="s">
        <v>1614</v>
      </c>
      <c r="J85" s="266" t="s">
        <v>1615</v>
      </c>
      <c r="K85" s="196" t="s">
        <v>44</v>
      </c>
      <c r="L85" s="279" t="s">
        <v>8</v>
      </c>
      <c r="M85" s="315" t="str">
        <f>+IF(K85="","",VLOOKUP(K85&amp;L85,[18]CONVENCIONESFORMULAS!$H$14:$K$38,4,0))</f>
        <v>A5</v>
      </c>
      <c r="N85" s="266" t="s">
        <v>1616</v>
      </c>
      <c r="O85" s="266" t="s">
        <v>1617</v>
      </c>
      <c r="P85" s="357" t="s">
        <v>1618</v>
      </c>
      <c r="Q85" s="279" t="s">
        <v>142</v>
      </c>
      <c r="R85" s="279" t="s">
        <v>144</v>
      </c>
      <c r="S85" s="307" t="s">
        <v>1585</v>
      </c>
      <c r="T85" s="279" t="s">
        <v>146</v>
      </c>
      <c r="U85" s="279" t="s">
        <v>1619</v>
      </c>
      <c r="V85" s="279" t="s">
        <v>151</v>
      </c>
      <c r="W85" s="266" t="s">
        <v>153</v>
      </c>
      <c r="X85" s="266" t="s">
        <v>1620</v>
      </c>
      <c r="Y85" s="279" t="s">
        <v>155</v>
      </c>
      <c r="Z85" s="196">
        <v>100</v>
      </c>
      <c r="AA85" s="196" t="str">
        <f t="shared" si="13"/>
        <v>Fuerte</v>
      </c>
      <c r="AB85" s="272" t="s">
        <v>195</v>
      </c>
      <c r="AC85" s="285" t="str">
        <f>+IFERROR(VLOOKUP(AA85&amp;AB85,'[8]DISEÑO DE CONTROLES'!$D$6:$E$14,2,0),"")</f>
        <v>Fuerte</v>
      </c>
      <c r="AD85" s="272" t="s">
        <v>164</v>
      </c>
      <c r="AE85" s="279" t="s">
        <v>164</v>
      </c>
      <c r="AF85" s="254"/>
      <c r="AG85" s="266" t="s">
        <v>209</v>
      </c>
      <c r="AH85" s="306"/>
      <c r="AI85" s="306"/>
      <c r="AJ85" s="306"/>
      <c r="AK85" s="266"/>
      <c r="AL85" s="266" t="s">
        <v>462</v>
      </c>
    </row>
    <row r="86" spans="1:38" s="255" customFormat="1" ht="135.75" customHeight="1">
      <c r="A86" s="196">
        <v>52</v>
      </c>
      <c r="B86" s="659" t="s">
        <v>1037</v>
      </c>
      <c r="C86" s="266" t="s">
        <v>1622</v>
      </c>
      <c r="D86" s="266" t="s">
        <v>1623</v>
      </c>
      <c r="E86" s="279" t="s">
        <v>26</v>
      </c>
      <c r="F86" s="279" t="s">
        <v>193</v>
      </c>
      <c r="G86" s="279" t="s">
        <v>193</v>
      </c>
      <c r="H86" s="266" t="s">
        <v>1624</v>
      </c>
      <c r="I86" s="279" t="s">
        <v>1625</v>
      </c>
      <c r="J86" s="266" t="s">
        <v>1626</v>
      </c>
      <c r="K86" s="196" t="s">
        <v>45</v>
      </c>
      <c r="L86" s="279" t="s">
        <v>49</v>
      </c>
      <c r="M86" s="286" t="str">
        <f>+IF(K86="","",VLOOKUP(K86&amp;L86,[3]CONVENCIONESFORMULAS!$H$14:$K$38,4,0))</f>
        <v>A6</v>
      </c>
      <c r="N86" s="248" t="s">
        <v>1627</v>
      </c>
      <c r="O86" s="266" t="s">
        <v>1628</v>
      </c>
      <c r="P86" s="238" t="s">
        <v>1629</v>
      </c>
      <c r="Q86" s="279" t="s">
        <v>142</v>
      </c>
      <c r="R86" s="279" t="s">
        <v>144</v>
      </c>
      <c r="S86" s="307" t="s">
        <v>1630</v>
      </c>
      <c r="T86" s="279" t="s">
        <v>146</v>
      </c>
      <c r="U86" s="279" t="s">
        <v>148</v>
      </c>
      <c r="V86" s="279" t="s">
        <v>151</v>
      </c>
      <c r="W86" s="266" t="s">
        <v>153</v>
      </c>
      <c r="X86" s="238" t="s">
        <v>1633</v>
      </c>
      <c r="Y86" s="279" t="s">
        <v>155</v>
      </c>
      <c r="Z86" s="196">
        <v>100</v>
      </c>
      <c r="AA86" s="196" t="str">
        <f>+IF(AND(Z86&gt;=96,Z86&lt;=100),"Fuerte",IF(AND(Z86&gt;=86,Z86&lt;=95),"Moderado","Débil"))</f>
        <v>Fuerte</v>
      </c>
      <c r="AB86" s="266" t="s">
        <v>195</v>
      </c>
      <c r="AC86" s="196" t="str">
        <f>+IFERROR(VLOOKUP(AA86&amp;AB86,'[3]DISEÑO DE CONTROLES'!$D$6:$E$14,2,0),"")</f>
        <v>Fuerte</v>
      </c>
      <c r="AD86" s="279" t="s">
        <v>164</v>
      </c>
      <c r="AE86" s="279" t="s">
        <v>164</v>
      </c>
      <c r="AF86" s="254" t="e">
        <f>#VALUE!</f>
        <v>#VALUE!</v>
      </c>
      <c r="AG86" s="266" t="s">
        <v>210</v>
      </c>
      <c r="AH86" s="266" t="s">
        <v>1631</v>
      </c>
      <c r="AI86" s="307" t="s">
        <v>259</v>
      </c>
      <c r="AJ86" s="266" t="s">
        <v>1632</v>
      </c>
      <c r="AK86" s="307" t="s">
        <v>1754</v>
      </c>
      <c r="AL86" s="266" t="s">
        <v>462</v>
      </c>
    </row>
    <row r="87" spans="1:38" s="136" customFormat="1" ht="159" customHeight="1">
      <c r="A87" s="333">
        <v>53</v>
      </c>
      <c r="B87" s="667" t="s">
        <v>1037</v>
      </c>
      <c r="C87" s="323" t="s">
        <v>1795</v>
      </c>
      <c r="D87" s="323" t="s">
        <v>1773</v>
      </c>
      <c r="E87" s="320" t="s">
        <v>26</v>
      </c>
      <c r="F87" s="320" t="s">
        <v>193</v>
      </c>
      <c r="G87" s="320" t="s">
        <v>193</v>
      </c>
      <c r="H87" s="318" t="s">
        <v>1796</v>
      </c>
      <c r="I87" s="317" t="s">
        <v>1386</v>
      </c>
      <c r="J87" s="326" t="s">
        <v>1384</v>
      </c>
      <c r="K87" s="322" t="s">
        <v>43</v>
      </c>
      <c r="L87" s="320" t="s">
        <v>49</v>
      </c>
      <c r="M87" s="137"/>
      <c r="N87" s="316" t="s">
        <v>1385</v>
      </c>
      <c r="O87" s="266" t="s">
        <v>1790</v>
      </c>
      <c r="P87" s="352" t="s">
        <v>1789</v>
      </c>
      <c r="Q87" s="264" t="s">
        <v>142</v>
      </c>
      <c r="R87" s="264" t="s">
        <v>144</v>
      </c>
      <c r="S87" s="118" t="s">
        <v>1791</v>
      </c>
      <c r="T87" s="279" t="s">
        <v>146</v>
      </c>
      <c r="U87" s="279" t="s">
        <v>148</v>
      </c>
      <c r="V87" s="279" t="s">
        <v>151</v>
      </c>
      <c r="W87" s="301" t="s">
        <v>153</v>
      </c>
      <c r="X87" s="288" t="s">
        <v>1792</v>
      </c>
      <c r="Y87" s="279" t="s">
        <v>155</v>
      </c>
      <c r="Z87" s="196">
        <v>100</v>
      </c>
      <c r="AA87" s="196" t="str">
        <f>+IF(AND(Z87&gt;=96,Z87&lt;=100),"Fuerte",IF(AND(Z87&gt;=86,Z87&lt;=95),"Moderado","Débil"))</f>
        <v>Fuerte</v>
      </c>
      <c r="AB87" s="301" t="s">
        <v>195</v>
      </c>
      <c r="AC87" s="196" t="str">
        <f>+IFERROR(VLOOKUP(AA87&amp;AB87,'[10]DISEÑO DE CONTROLES'!$D$6:$E$14,2,0),"")</f>
        <v>Fuerte</v>
      </c>
      <c r="AD87" s="279" t="s">
        <v>164</v>
      </c>
      <c r="AE87" s="325" t="s">
        <v>164</v>
      </c>
      <c r="AF87" s="117"/>
      <c r="AG87" s="347" t="s">
        <v>210</v>
      </c>
      <c r="AH87" s="348" t="s">
        <v>1797</v>
      </c>
      <c r="AI87" s="349" t="s">
        <v>1793</v>
      </c>
      <c r="AJ87" s="350" t="s">
        <v>1590</v>
      </c>
      <c r="AK87" s="349" t="s">
        <v>1589</v>
      </c>
      <c r="AL87" s="351" t="s">
        <v>1794</v>
      </c>
    </row>
    <row r="88" spans="1:38" s="136" customFormat="1" ht="86.25" customHeight="1">
      <c r="A88" s="267">
        <v>54</v>
      </c>
      <c r="B88" s="662" t="s">
        <v>1036</v>
      </c>
      <c r="C88" s="298" t="s">
        <v>454</v>
      </c>
      <c r="D88" s="298" t="s">
        <v>455</v>
      </c>
      <c r="E88" s="268" t="s">
        <v>26</v>
      </c>
      <c r="F88" s="268" t="s">
        <v>193</v>
      </c>
      <c r="G88" s="291" t="s">
        <v>193</v>
      </c>
      <c r="H88" s="273" t="s">
        <v>745</v>
      </c>
      <c r="I88" s="272" t="s">
        <v>1457</v>
      </c>
      <c r="J88" s="288" t="s">
        <v>456</v>
      </c>
      <c r="K88" s="285" t="s">
        <v>44</v>
      </c>
      <c r="L88" s="272" t="s">
        <v>8</v>
      </c>
      <c r="M88" s="116" t="str">
        <f>+IF(K88="","",VLOOKUP(K88&amp;L88,CONVENCIONESFORMULAS!$H$14:$K$38,4,0))</f>
        <v>A5</v>
      </c>
      <c r="N88" s="273" t="s">
        <v>1727</v>
      </c>
      <c r="O88" s="273" t="s">
        <v>611</v>
      </c>
      <c r="P88" s="352" t="s">
        <v>202</v>
      </c>
      <c r="Q88" s="272" t="s">
        <v>142</v>
      </c>
      <c r="R88" s="272" t="s">
        <v>144</v>
      </c>
      <c r="S88" s="273" t="s">
        <v>457</v>
      </c>
      <c r="T88" s="272" t="s">
        <v>146</v>
      </c>
      <c r="U88" s="272" t="s">
        <v>148</v>
      </c>
      <c r="V88" s="272" t="s">
        <v>151</v>
      </c>
      <c r="W88" s="273" t="s">
        <v>153</v>
      </c>
      <c r="X88" s="288" t="s">
        <v>458</v>
      </c>
      <c r="Y88" s="272" t="s">
        <v>155</v>
      </c>
      <c r="Z88" s="285">
        <v>100</v>
      </c>
      <c r="AA88" s="285" t="str">
        <f t="shared" ref="AA88:AA91" si="14">+IF(AND(Z88&gt;=96,Z88&lt;=100),"Fuerte",IF(AND(Z88&gt;=86,Z88&lt;=95),"Moderado","Débil"))</f>
        <v>Fuerte</v>
      </c>
      <c r="AB88" s="272" t="s">
        <v>195</v>
      </c>
      <c r="AC88" s="285" t="str">
        <f>+IFERROR(VLOOKUP(AA88&amp;AB88,'DISEÑO DE CONTROLES'!$D$6:$E$14,2,0),"")</f>
        <v>Fuerte</v>
      </c>
      <c r="AD88" s="272" t="s">
        <v>164</v>
      </c>
      <c r="AE88" s="272" t="s">
        <v>164</v>
      </c>
      <c r="AF88" s="117" t="e">
        <f>+IF(Z88="","",IF(Z88=0,M88,VLOOKUP(IF(Z88=0,M88,IF(AND(K88="CASI SEGURO",Z88=1),"PROBABLE",IF(AND(K88="PROBABLE",Z88=1),"POSIBLE",IF(AND(K88="POSIBLE",Z88=1),"IMPROBABLE",IF(AND(K88="CASI SEGURO",Z88=2),"POSIBLE",IF(AND(K88="PROBABLE",Z88=2),"IMPROBABLE",IF(AND(K88="POSIBLE",Z88=2),"RARO","RARO")))))))&amp;L88,[2]CONVENCIONESFORMULAS!$H$14:$K$38,4,0)))</f>
        <v>#N/A</v>
      </c>
      <c r="AG88" s="272" t="s">
        <v>209</v>
      </c>
      <c r="AH88" s="272"/>
      <c r="AI88" s="272"/>
      <c r="AJ88" s="272"/>
      <c r="AK88" s="272"/>
      <c r="AL88" s="273" t="s">
        <v>294</v>
      </c>
    </row>
    <row r="89" spans="1:38" s="136" customFormat="1" ht="83.25" customHeight="1">
      <c r="A89" s="445">
        <v>55</v>
      </c>
      <c r="B89" s="657" t="s">
        <v>1036</v>
      </c>
      <c r="C89" s="437" t="s">
        <v>197</v>
      </c>
      <c r="D89" s="437" t="s">
        <v>198</v>
      </c>
      <c r="E89" s="448" t="s">
        <v>26</v>
      </c>
      <c r="F89" s="448" t="s">
        <v>193</v>
      </c>
      <c r="G89" s="484" t="s">
        <v>193</v>
      </c>
      <c r="H89" s="273" t="s">
        <v>199</v>
      </c>
      <c r="I89" s="448" t="s">
        <v>1458</v>
      </c>
      <c r="J89" s="461" t="s">
        <v>200</v>
      </c>
      <c r="K89" s="456" t="s">
        <v>44</v>
      </c>
      <c r="L89" s="454" t="s">
        <v>48</v>
      </c>
      <c r="M89" s="492" t="str">
        <f>+IF(K89="","",VLOOKUP(K89&amp;L89,CONVENCIONESFORMULAS!$H$14:$K$38,4,0))</f>
        <v>M2</v>
      </c>
      <c r="N89" s="273" t="s">
        <v>1728</v>
      </c>
      <c r="O89" s="273" t="s">
        <v>459</v>
      </c>
      <c r="P89" s="352" t="s">
        <v>204</v>
      </c>
      <c r="Q89" s="272" t="s">
        <v>142</v>
      </c>
      <c r="R89" s="272" t="s">
        <v>144</v>
      </c>
      <c r="S89" s="275" t="s">
        <v>614</v>
      </c>
      <c r="T89" s="272" t="s">
        <v>146</v>
      </c>
      <c r="U89" s="272" t="s">
        <v>148</v>
      </c>
      <c r="V89" s="272" t="s">
        <v>151</v>
      </c>
      <c r="W89" s="273" t="s">
        <v>153</v>
      </c>
      <c r="X89" s="118" t="s">
        <v>460</v>
      </c>
      <c r="Y89" s="272" t="s">
        <v>155</v>
      </c>
      <c r="Z89" s="285">
        <v>100</v>
      </c>
      <c r="AA89" s="285" t="str">
        <f t="shared" si="14"/>
        <v>Fuerte</v>
      </c>
      <c r="AB89" s="272" t="s">
        <v>195</v>
      </c>
      <c r="AC89" s="285" t="str">
        <f>+IFERROR(VLOOKUP(AA89&amp;AB89,'DISEÑO DE CONTROLES'!$D$6:$E$14,2,0),"")</f>
        <v>Fuerte</v>
      </c>
      <c r="AD89" s="272" t="s">
        <v>164</v>
      </c>
      <c r="AE89" s="272" t="s">
        <v>166</v>
      </c>
      <c r="AF89" s="459" t="e">
        <f>+IF(Z89="","",IF(Z89=0,M89,VLOOKUP(IF(Z89=0,M89,IF(AND(K89="CASI SEGURO",Z89=1),"PROBABLE",IF(AND(K89="PROBABLE",Z89=1),"POSIBLE",IF(AND(K89="POSIBLE",Z89=1),"IMPROBABLE",IF(AND(K89="CASI SEGURO",Z89=2),"POSIBLE",IF(AND(K89="PROBABLE",Z89=2),"IMPROBABLE",IF(AND(K89="POSIBLE",Z89=2),"RARO","RARO")))))))&amp;L89,[2]CONVENCIONESFORMULAS!$H$14:$K$38,4,0)))</f>
        <v>#N/A</v>
      </c>
      <c r="AG89" s="454" t="s">
        <v>209</v>
      </c>
      <c r="AH89" s="454"/>
      <c r="AI89" s="463"/>
      <c r="AJ89" s="463"/>
      <c r="AK89" s="463"/>
      <c r="AL89" s="461" t="s">
        <v>294</v>
      </c>
    </row>
    <row r="90" spans="1:38" s="136" customFormat="1" ht="39" customHeight="1">
      <c r="A90" s="446"/>
      <c r="B90" s="661"/>
      <c r="C90" s="506"/>
      <c r="D90" s="506"/>
      <c r="E90" s="449"/>
      <c r="F90" s="449"/>
      <c r="G90" s="497"/>
      <c r="H90" s="273" t="s">
        <v>199</v>
      </c>
      <c r="I90" s="449"/>
      <c r="J90" s="461"/>
      <c r="K90" s="456"/>
      <c r="L90" s="454"/>
      <c r="M90" s="492"/>
      <c r="N90" s="273" t="s">
        <v>1729</v>
      </c>
      <c r="O90" s="273" t="s">
        <v>612</v>
      </c>
      <c r="P90" s="352" t="s">
        <v>204</v>
      </c>
      <c r="Q90" s="272" t="s">
        <v>142</v>
      </c>
      <c r="R90" s="272" t="s">
        <v>144</v>
      </c>
      <c r="S90" s="275" t="s">
        <v>615</v>
      </c>
      <c r="T90" s="272" t="s">
        <v>146</v>
      </c>
      <c r="U90" s="272" t="s">
        <v>148</v>
      </c>
      <c r="V90" s="272" t="s">
        <v>151</v>
      </c>
      <c r="W90" s="273" t="s">
        <v>153</v>
      </c>
      <c r="X90" s="118" t="s">
        <v>460</v>
      </c>
      <c r="Y90" s="272" t="s">
        <v>155</v>
      </c>
      <c r="Z90" s="285">
        <v>100</v>
      </c>
      <c r="AA90" s="285" t="str">
        <f t="shared" si="14"/>
        <v>Fuerte</v>
      </c>
      <c r="AB90" s="272" t="s">
        <v>195</v>
      </c>
      <c r="AC90" s="285" t="str">
        <f>+IFERROR(VLOOKUP(AA90&amp;AB90,'DISEÑO DE CONTROLES'!$D$6:$E$14,2,0),"")</f>
        <v>Fuerte</v>
      </c>
      <c r="AD90" s="272" t="s">
        <v>164</v>
      </c>
      <c r="AE90" s="272" t="s">
        <v>166</v>
      </c>
      <c r="AF90" s="459"/>
      <c r="AG90" s="454"/>
      <c r="AH90" s="454"/>
      <c r="AI90" s="463"/>
      <c r="AJ90" s="463"/>
      <c r="AK90" s="463"/>
      <c r="AL90" s="461"/>
    </row>
    <row r="91" spans="1:38" s="136" customFormat="1" ht="54.75" customHeight="1">
      <c r="A91" s="447"/>
      <c r="B91" s="658"/>
      <c r="C91" s="438"/>
      <c r="D91" s="438"/>
      <c r="E91" s="450"/>
      <c r="F91" s="450"/>
      <c r="G91" s="485"/>
      <c r="H91" s="273" t="s">
        <v>461</v>
      </c>
      <c r="I91" s="450"/>
      <c r="J91" s="461"/>
      <c r="K91" s="456"/>
      <c r="L91" s="454"/>
      <c r="M91" s="492"/>
      <c r="N91" s="273" t="s">
        <v>1730</v>
      </c>
      <c r="O91" s="273" t="s">
        <v>613</v>
      </c>
      <c r="P91" s="352" t="s">
        <v>204</v>
      </c>
      <c r="Q91" s="272" t="s">
        <v>142</v>
      </c>
      <c r="R91" s="272" t="s">
        <v>144</v>
      </c>
      <c r="S91" s="275" t="s">
        <v>615</v>
      </c>
      <c r="T91" s="272" t="s">
        <v>146</v>
      </c>
      <c r="U91" s="272" t="s">
        <v>148</v>
      </c>
      <c r="V91" s="272" t="s">
        <v>151</v>
      </c>
      <c r="W91" s="273" t="s">
        <v>153</v>
      </c>
      <c r="X91" s="288" t="s">
        <v>205</v>
      </c>
      <c r="Y91" s="272" t="s">
        <v>155</v>
      </c>
      <c r="Z91" s="285">
        <v>100</v>
      </c>
      <c r="AA91" s="285" t="str">
        <f t="shared" si="14"/>
        <v>Fuerte</v>
      </c>
      <c r="AB91" s="272" t="s">
        <v>195</v>
      </c>
      <c r="AC91" s="285" t="str">
        <f>+IFERROR(VLOOKUP(AA91&amp;AB91,'DISEÑO DE CONTROLES'!$D$6:$E$14,2,0),"")</f>
        <v>Fuerte</v>
      </c>
      <c r="AD91" s="272" t="s">
        <v>164</v>
      </c>
      <c r="AE91" s="272" t="s">
        <v>164</v>
      </c>
      <c r="AF91" s="459"/>
      <c r="AG91" s="454"/>
      <c r="AH91" s="454"/>
      <c r="AI91" s="463"/>
      <c r="AJ91" s="463"/>
      <c r="AK91" s="463"/>
      <c r="AL91" s="461"/>
    </row>
    <row r="92" spans="1:38" s="136" customFormat="1" ht="34.5" customHeight="1">
      <c r="A92" s="445">
        <v>56</v>
      </c>
      <c r="B92" s="657" t="s">
        <v>1036</v>
      </c>
      <c r="C92" s="437" t="s">
        <v>616</v>
      </c>
      <c r="D92" s="437" t="s">
        <v>201</v>
      </c>
      <c r="E92" s="448" t="s">
        <v>26</v>
      </c>
      <c r="F92" s="448" t="s">
        <v>193</v>
      </c>
      <c r="G92" s="484" t="s">
        <v>193</v>
      </c>
      <c r="H92" s="302" t="s">
        <v>531</v>
      </c>
      <c r="I92" s="448" t="s">
        <v>1458</v>
      </c>
      <c r="J92" s="522" t="s">
        <v>532</v>
      </c>
      <c r="K92" s="456" t="s">
        <v>44</v>
      </c>
      <c r="L92" s="454" t="s">
        <v>49</v>
      </c>
      <c r="M92" s="455" t="str">
        <f>+IF(K92="","",VLOOKUP(K92&amp;L92,[19]CONVENCIONESFORMULAS!$H$14:$K$38,4,0))</f>
        <v>E4</v>
      </c>
      <c r="N92" s="273" t="s">
        <v>1728</v>
      </c>
      <c r="O92" s="302" t="s">
        <v>533</v>
      </c>
      <c r="P92" s="352" t="s">
        <v>204</v>
      </c>
      <c r="Q92" s="272" t="s">
        <v>142</v>
      </c>
      <c r="R92" s="272" t="s">
        <v>144</v>
      </c>
      <c r="S92" s="273" t="s">
        <v>617</v>
      </c>
      <c r="T92" s="272" t="s">
        <v>146</v>
      </c>
      <c r="U92" s="272" t="s">
        <v>148</v>
      </c>
      <c r="V92" s="272" t="s">
        <v>151</v>
      </c>
      <c r="W92" s="273" t="s">
        <v>153</v>
      </c>
      <c r="X92" s="288" t="s">
        <v>619</v>
      </c>
      <c r="Y92" s="272" t="s">
        <v>155</v>
      </c>
      <c r="Z92" s="285">
        <v>100</v>
      </c>
      <c r="AA92" s="285" t="str">
        <f t="shared" ref="AA92:AA94" si="15">+IF(AND(Z92&gt;=96,Z92&lt;=100),"Fuerte",IF(AND(Z92&gt;=86,Z92&lt;=95),"Moderado","Débil"))</f>
        <v>Fuerte</v>
      </c>
      <c r="AB92" s="272" t="s">
        <v>195</v>
      </c>
      <c r="AC92" s="285" t="str">
        <f>+IFERROR(VLOOKUP(AA92&amp;AB92,'DISEÑO DE CONTROLES'!$D$6:$E$14,2,0),"")</f>
        <v>Fuerte</v>
      </c>
      <c r="AD92" s="272" t="s">
        <v>164</v>
      </c>
      <c r="AE92" s="272" t="s">
        <v>166</v>
      </c>
      <c r="AF92" s="469" t="e">
        <f>+IF(Z92="","",IF(Z92=0,M92,VLOOKUP(IF(Z92=0,M92,IF(AND(K92="CASI SEGURO",Z92=1),"PROBABLE",IF(AND(K92="PROBABLE",Z92=1),"POSIBLE",IF(AND(K92="POSIBLE",Z92=1),"IMPROBABLE",IF(AND(K92="CASI SEGURO",Z92=2),"POSIBLE",IF(AND(K92="PROBABLE",Z92=2),"IMPROBABLE",IF(AND(K92="POSIBLE",Z92=2),"RARO","RARO")))))))&amp;L92,[2]CONVENCIONESFORMULAS!$H$14:$K$38,4,0)))</f>
        <v>#N/A</v>
      </c>
      <c r="AG92" s="454" t="s">
        <v>209</v>
      </c>
      <c r="AH92" s="454"/>
      <c r="AI92" s="454"/>
      <c r="AJ92" s="454"/>
      <c r="AK92" s="454"/>
      <c r="AL92" s="461" t="s">
        <v>294</v>
      </c>
    </row>
    <row r="93" spans="1:38" s="136" customFormat="1" ht="31.5" customHeight="1">
      <c r="A93" s="446"/>
      <c r="B93" s="661"/>
      <c r="C93" s="506"/>
      <c r="D93" s="506"/>
      <c r="E93" s="449"/>
      <c r="F93" s="449"/>
      <c r="G93" s="497"/>
      <c r="H93" s="302" t="s">
        <v>482</v>
      </c>
      <c r="I93" s="449"/>
      <c r="J93" s="522"/>
      <c r="K93" s="456"/>
      <c r="L93" s="454"/>
      <c r="M93" s="455"/>
      <c r="N93" s="273" t="s">
        <v>1731</v>
      </c>
      <c r="O93" s="302" t="s">
        <v>534</v>
      </c>
      <c r="P93" s="352" t="s">
        <v>206</v>
      </c>
      <c r="Q93" s="272" t="s">
        <v>142</v>
      </c>
      <c r="R93" s="272" t="s">
        <v>144</v>
      </c>
      <c r="S93" s="273" t="s">
        <v>843</v>
      </c>
      <c r="T93" s="272" t="s">
        <v>146</v>
      </c>
      <c r="U93" s="272" t="s">
        <v>148</v>
      </c>
      <c r="V93" s="272" t="s">
        <v>151</v>
      </c>
      <c r="W93" s="273" t="s">
        <v>153</v>
      </c>
      <c r="X93" s="288" t="s">
        <v>550</v>
      </c>
      <c r="Y93" s="272" t="s">
        <v>155</v>
      </c>
      <c r="Z93" s="285">
        <v>100</v>
      </c>
      <c r="AA93" s="285" t="str">
        <f t="shared" si="15"/>
        <v>Fuerte</v>
      </c>
      <c r="AB93" s="272" t="s">
        <v>195</v>
      </c>
      <c r="AC93" s="285" t="str">
        <f>+IFERROR(VLOOKUP(AA93&amp;AB93,'DISEÑO DE CONTROLES'!$D$6:$E$14,2,0),"")</f>
        <v>Fuerte</v>
      </c>
      <c r="AD93" s="272" t="s">
        <v>164</v>
      </c>
      <c r="AE93" s="272" t="s">
        <v>166</v>
      </c>
      <c r="AF93" s="469"/>
      <c r="AG93" s="454"/>
      <c r="AH93" s="454"/>
      <c r="AI93" s="454"/>
      <c r="AJ93" s="454"/>
      <c r="AK93" s="454"/>
      <c r="AL93" s="461"/>
    </row>
    <row r="94" spans="1:38" s="136" customFormat="1" ht="30.75" customHeight="1">
      <c r="A94" s="447"/>
      <c r="B94" s="658"/>
      <c r="C94" s="438"/>
      <c r="D94" s="438"/>
      <c r="E94" s="450"/>
      <c r="F94" s="450"/>
      <c r="G94" s="485"/>
      <c r="H94" s="302" t="s">
        <v>482</v>
      </c>
      <c r="I94" s="450"/>
      <c r="J94" s="522"/>
      <c r="K94" s="456"/>
      <c r="L94" s="454"/>
      <c r="M94" s="455"/>
      <c r="N94" s="273" t="s">
        <v>1732</v>
      </c>
      <c r="O94" s="302" t="s">
        <v>535</v>
      </c>
      <c r="P94" s="352" t="s">
        <v>206</v>
      </c>
      <c r="Q94" s="272" t="s">
        <v>142</v>
      </c>
      <c r="R94" s="272" t="s">
        <v>144</v>
      </c>
      <c r="S94" s="273" t="s">
        <v>618</v>
      </c>
      <c r="T94" s="272" t="s">
        <v>146</v>
      </c>
      <c r="U94" s="272" t="s">
        <v>148</v>
      </c>
      <c r="V94" s="272" t="s">
        <v>151</v>
      </c>
      <c r="W94" s="273" t="s">
        <v>153</v>
      </c>
      <c r="X94" s="288" t="s">
        <v>549</v>
      </c>
      <c r="Y94" s="272" t="s">
        <v>155</v>
      </c>
      <c r="Z94" s="285">
        <v>100</v>
      </c>
      <c r="AA94" s="285" t="str">
        <f t="shared" si="15"/>
        <v>Fuerte</v>
      </c>
      <c r="AB94" s="272" t="s">
        <v>195</v>
      </c>
      <c r="AC94" s="285" t="str">
        <f>+IFERROR(VLOOKUP(AA94&amp;AB94,'DISEÑO DE CONTROLES'!$D$6:$E$14,2,0),"")</f>
        <v>Fuerte</v>
      </c>
      <c r="AD94" s="272" t="s">
        <v>164</v>
      </c>
      <c r="AE94" s="272" t="s">
        <v>166</v>
      </c>
      <c r="AF94" s="469"/>
      <c r="AG94" s="454"/>
      <c r="AH94" s="454"/>
      <c r="AI94" s="454"/>
      <c r="AJ94" s="454"/>
      <c r="AK94" s="454"/>
      <c r="AL94" s="461"/>
    </row>
    <row r="95" spans="1:38" s="136" customFormat="1" ht="32.25" customHeight="1">
      <c r="A95" s="445">
        <v>57</v>
      </c>
      <c r="B95" s="657" t="s">
        <v>1036</v>
      </c>
      <c r="C95" s="482" t="s">
        <v>536</v>
      </c>
      <c r="D95" s="482" t="s">
        <v>537</v>
      </c>
      <c r="E95" s="448" t="s">
        <v>62</v>
      </c>
      <c r="F95" s="448" t="s">
        <v>193</v>
      </c>
      <c r="G95" s="484" t="s">
        <v>193</v>
      </c>
      <c r="H95" s="302" t="s">
        <v>538</v>
      </c>
      <c r="I95" s="448" t="s">
        <v>1296</v>
      </c>
      <c r="J95" s="461" t="s">
        <v>746</v>
      </c>
      <c r="K95" s="456" t="s">
        <v>44</v>
      </c>
      <c r="L95" s="454" t="s">
        <v>49</v>
      </c>
      <c r="M95" s="455" t="str">
        <f>+IF(K95="","",VLOOKUP(K95&amp;L95,[19]CONVENCIONESFORMULAS!$H$14:$K$38,4,0))</f>
        <v>E4</v>
      </c>
      <c r="N95" s="273" t="s">
        <v>1733</v>
      </c>
      <c r="O95" s="302" t="s">
        <v>1734</v>
      </c>
      <c r="P95" s="352" t="s">
        <v>207</v>
      </c>
      <c r="Q95" s="272" t="s">
        <v>142</v>
      </c>
      <c r="R95" s="272" t="s">
        <v>144</v>
      </c>
      <c r="S95" s="119" t="s">
        <v>615</v>
      </c>
      <c r="T95" s="272" t="s">
        <v>146</v>
      </c>
      <c r="U95" s="272" t="s">
        <v>148</v>
      </c>
      <c r="V95" s="272" t="s">
        <v>151</v>
      </c>
      <c r="W95" s="273" t="s">
        <v>153</v>
      </c>
      <c r="X95" s="120" t="s">
        <v>548</v>
      </c>
      <c r="Y95" s="272" t="s">
        <v>155</v>
      </c>
      <c r="Z95" s="285">
        <v>100</v>
      </c>
      <c r="AA95" s="285" t="str">
        <f t="shared" ref="AA95:AA97" si="16">+IF(AND(Z95&gt;=96,Z95&lt;=100),"Fuerte",IF(AND(Z95&gt;=86,Z95&lt;=95),"Moderado","Débil"))</f>
        <v>Fuerte</v>
      </c>
      <c r="AB95" s="272" t="s">
        <v>195</v>
      </c>
      <c r="AC95" s="285" t="str">
        <f>+IFERROR(VLOOKUP(AA95&amp;AB95,'DISEÑO DE CONTROLES'!$D$6:$E$14,2,0),"")</f>
        <v>Fuerte</v>
      </c>
      <c r="AD95" s="272" t="s">
        <v>164</v>
      </c>
      <c r="AE95" s="272" t="s">
        <v>165</v>
      </c>
      <c r="AF95" s="489" t="e">
        <f>+IF(Z95="","",IF(Z95=0,M95,VLOOKUP(IF(Z95=0,M95,IF(AND(K95="CASI SEGURO",Z95=1),"PROBABLE",IF(AND(K95="PROBABLE",Z95=1),"POSIBLE",IF(AND(K95="POSIBLE",Z95=1),"IMPROBABLE",IF(AND(K95="CASI SEGURO",Z95=2),"POSIBLE",IF(AND(K95="PROBABLE",Z95=2),"IMPROBABLE",IF(AND(K95="POSIBLE",Z95=2),"RARO","RARO")))))))&amp;L95,[2]CONVENCIONESFORMULAS!$H$14:$K$38,4,0)))</f>
        <v>#N/A</v>
      </c>
      <c r="AG95" s="454" t="s">
        <v>210</v>
      </c>
      <c r="AH95" s="461" t="s">
        <v>1739</v>
      </c>
      <c r="AI95" s="461" t="s">
        <v>203</v>
      </c>
      <c r="AJ95" s="461" t="s">
        <v>541</v>
      </c>
      <c r="AK95" s="461" t="s">
        <v>542</v>
      </c>
      <c r="AL95" s="461" t="s">
        <v>294</v>
      </c>
    </row>
    <row r="96" spans="1:38" s="136" customFormat="1" ht="30.75" customHeight="1">
      <c r="A96" s="446"/>
      <c r="B96" s="661"/>
      <c r="C96" s="503"/>
      <c r="D96" s="503"/>
      <c r="E96" s="449"/>
      <c r="F96" s="449"/>
      <c r="G96" s="497"/>
      <c r="H96" s="302" t="s">
        <v>539</v>
      </c>
      <c r="I96" s="449"/>
      <c r="J96" s="461"/>
      <c r="K96" s="456"/>
      <c r="L96" s="454"/>
      <c r="M96" s="455"/>
      <c r="N96" s="273" t="s">
        <v>1735</v>
      </c>
      <c r="O96" s="273" t="s">
        <v>938</v>
      </c>
      <c r="P96" s="352" t="s">
        <v>204</v>
      </c>
      <c r="Q96" s="272" t="s">
        <v>142</v>
      </c>
      <c r="R96" s="272" t="s">
        <v>144</v>
      </c>
      <c r="S96" s="119" t="s">
        <v>615</v>
      </c>
      <c r="T96" s="272" t="s">
        <v>146</v>
      </c>
      <c r="U96" s="272" t="s">
        <v>148</v>
      </c>
      <c r="V96" s="272" t="s">
        <v>151</v>
      </c>
      <c r="W96" s="273" t="s">
        <v>153</v>
      </c>
      <c r="X96" s="120" t="s">
        <v>547</v>
      </c>
      <c r="Y96" s="272" t="s">
        <v>155</v>
      </c>
      <c r="Z96" s="285">
        <v>100</v>
      </c>
      <c r="AA96" s="285" t="str">
        <f t="shared" si="16"/>
        <v>Fuerte</v>
      </c>
      <c r="AB96" s="272" t="s">
        <v>195</v>
      </c>
      <c r="AC96" s="285" t="str">
        <f>+IFERROR(VLOOKUP(AA96&amp;AB96,'DISEÑO DE CONTROLES'!$D$6:$E$14,2,0),"")</f>
        <v>Fuerte</v>
      </c>
      <c r="AD96" s="272" t="s">
        <v>164</v>
      </c>
      <c r="AE96" s="272" t="s">
        <v>165</v>
      </c>
      <c r="AF96" s="489"/>
      <c r="AG96" s="454"/>
      <c r="AH96" s="461"/>
      <c r="AI96" s="461"/>
      <c r="AJ96" s="461"/>
      <c r="AK96" s="461"/>
      <c r="AL96" s="461"/>
    </row>
    <row r="97" spans="1:264" s="136" customFormat="1" ht="35.25" customHeight="1">
      <c r="A97" s="446"/>
      <c r="B97" s="661"/>
      <c r="C97" s="503"/>
      <c r="D97" s="503"/>
      <c r="E97" s="449"/>
      <c r="F97" s="449"/>
      <c r="G97" s="497"/>
      <c r="H97" s="302" t="s">
        <v>540</v>
      </c>
      <c r="I97" s="450"/>
      <c r="J97" s="461"/>
      <c r="K97" s="456"/>
      <c r="L97" s="454"/>
      <c r="M97" s="455"/>
      <c r="N97" s="273" t="s">
        <v>1736</v>
      </c>
      <c r="O97" s="273" t="s">
        <v>939</v>
      </c>
      <c r="P97" s="352" t="s">
        <v>208</v>
      </c>
      <c r="Q97" s="272" t="s">
        <v>142</v>
      </c>
      <c r="R97" s="272" t="s">
        <v>144</v>
      </c>
      <c r="S97" s="273" t="s">
        <v>489</v>
      </c>
      <c r="T97" s="272" t="s">
        <v>146</v>
      </c>
      <c r="U97" s="272" t="s">
        <v>148</v>
      </c>
      <c r="V97" s="272" t="s">
        <v>151</v>
      </c>
      <c r="W97" s="273" t="s">
        <v>153</v>
      </c>
      <c r="X97" s="120" t="s">
        <v>546</v>
      </c>
      <c r="Y97" s="272" t="s">
        <v>155</v>
      </c>
      <c r="Z97" s="285">
        <v>100</v>
      </c>
      <c r="AA97" s="285" t="str">
        <f t="shared" si="16"/>
        <v>Fuerte</v>
      </c>
      <c r="AB97" s="272" t="s">
        <v>195</v>
      </c>
      <c r="AC97" s="285" t="str">
        <f>+IFERROR(VLOOKUP(AA97&amp;AB97,'DISEÑO DE CONTROLES'!$D$6:$E$14,2,0),"")</f>
        <v>Fuerte</v>
      </c>
      <c r="AD97" s="272" t="s">
        <v>164</v>
      </c>
      <c r="AE97" s="272" t="s">
        <v>165</v>
      </c>
      <c r="AF97" s="489"/>
      <c r="AG97" s="454"/>
      <c r="AH97" s="461"/>
      <c r="AI97" s="461"/>
      <c r="AJ97" s="461"/>
      <c r="AK97" s="461"/>
      <c r="AL97" s="461"/>
    </row>
    <row r="98" spans="1:264" s="136" customFormat="1" ht="111" customHeight="1">
      <c r="A98" s="267">
        <v>58</v>
      </c>
      <c r="B98" s="662" t="s">
        <v>1036</v>
      </c>
      <c r="C98" s="121" t="s">
        <v>543</v>
      </c>
      <c r="D98" s="288" t="s">
        <v>544</v>
      </c>
      <c r="E98" s="268" t="s">
        <v>62</v>
      </c>
      <c r="F98" s="268" t="s">
        <v>193</v>
      </c>
      <c r="G98" s="291" t="s">
        <v>193</v>
      </c>
      <c r="H98" s="288" t="s">
        <v>483</v>
      </c>
      <c r="I98" s="272" t="s">
        <v>1667</v>
      </c>
      <c r="J98" s="273" t="s">
        <v>747</v>
      </c>
      <c r="K98" s="285" t="s">
        <v>44</v>
      </c>
      <c r="L98" s="272" t="s">
        <v>49</v>
      </c>
      <c r="M98" s="287" t="str">
        <f>+IF(K98="","",VLOOKUP(K98&amp;L98,[19]CONVENCIONESFORMULAS!$H$14:$K$38,4,0))</f>
        <v>E4</v>
      </c>
      <c r="N98" s="273" t="s">
        <v>1738</v>
      </c>
      <c r="O98" s="302" t="s">
        <v>1737</v>
      </c>
      <c r="P98" s="352" t="s">
        <v>204</v>
      </c>
      <c r="Q98" s="272" t="s">
        <v>142</v>
      </c>
      <c r="R98" s="272" t="s">
        <v>144</v>
      </c>
      <c r="S98" s="122" t="s">
        <v>615</v>
      </c>
      <c r="T98" s="272" t="s">
        <v>146</v>
      </c>
      <c r="U98" s="272" t="s">
        <v>148</v>
      </c>
      <c r="V98" s="272" t="s">
        <v>151</v>
      </c>
      <c r="W98" s="273" t="s">
        <v>153</v>
      </c>
      <c r="X98" s="120" t="s">
        <v>545</v>
      </c>
      <c r="Y98" s="272" t="s">
        <v>155</v>
      </c>
      <c r="Z98" s="285">
        <v>100</v>
      </c>
      <c r="AA98" s="285" t="str">
        <f t="shared" ref="AA98" si="17">+IF(AND(Z98&gt;=96,Z98&lt;=100),"Fuerte",IF(AND(Z98&gt;=86,Z98&lt;=95),"Moderado","Débil"))</f>
        <v>Fuerte</v>
      </c>
      <c r="AB98" s="272" t="s">
        <v>195</v>
      </c>
      <c r="AC98" s="285" t="str">
        <f>+IFERROR(VLOOKUP(AA98&amp;AB98,'DISEÑO DE CONTROLES'!$D$6:$E$14,2,0),"")</f>
        <v>Fuerte</v>
      </c>
      <c r="AD98" s="272" t="s">
        <v>164</v>
      </c>
      <c r="AE98" s="272" t="s">
        <v>165</v>
      </c>
      <c r="AF98" s="293" t="e">
        <f>+IF(Z98="","",IF(Z98=0,M98,VLOOKUP(IF(Z98=0,M98,IF(AND(K98="CASI SEGURO",Z98=1),"PROBABLE",IF(AND(K98="PROBABLE",Z98=1),"POSIBLE",IF(AND(K98="POSIBLE",Z98=1),"IMPROBABLE",IF(AND(K98="CASI SEGURO",Z98=2),"POSIBLE",IF(AND(K98="PROBABLE",Z98=2),"IMPROBABLE",IF(AND(K98="POSIBLE",Z98=2),"RARO","RARO")))))))&amp;L98,[2]CONVENCIONESFORMULAS!$H$14:$K$38,4,0)))</f>
        <v>#N/A</v>
      </c>
      <c r="AG98" s="272" t="s">
        <v>210</v>
      </c>
      <c r="AH98" s="273" t="s">
        <v>551</v>
      </c>
      <c r="AI98" s="273" t="s">
        <v>203</v>
      </c>
      <c r="AJ98" s="273" t="s">
        <v>204</v>
      </c>
      <c r="AK98" s="273" t="s">
        <v>484</v>
      </c>
      <c r="AL98" s="273" t="s">
        <v>294</v>
      </c>
    </row>
    <row r="99" spans="1:264" s="136" customFormat="1" ht="69" customHeight="1">
      <c r="A99" s="285">
        <v>59</v>
      </c>
      <c r="B99" s="659" t="s">
        <v>1036</v>
      </c>
      <c r="C99" s="301" t="s">
        <v>485</v>
      </c>
      <c r="D99" s="301" t="s">
        <v>486</v>
      </c>
      <c r="E99" s="272" t="s">
        <v>85</v>
      </c>
      <c r="F99" s="272" t="s">
        <v>193</v>
      </c>
      <c r="G99" s="289" t="s">
        <v>193</v>
      </c>
      <c r="H99" s="266" t="s">
        <v>487</v>
      </c>
      <c r="I99" s="279" t="s">
        <v>1667</v>
      </c>
      <c r="J99" s="266" t="s">
        <v>490</v>
      </c>
      <c r="K99" s="285" t="s">
        <v>44</v>
      </c>
      <c r="L99" s="272" t="s">
        <v>49</v>
      </c>
      <c r="M99" s="287" t="str">
        <f>+IF(K99="","",VLOOKUP(K99&amp;L99,[20]CONVENCIONESFORMULAS!$H$14:$K$38,4,0))</f>
        <v>E4</v>
      </c>
      <c r="N99" s="308" t="s">
        <v>1668</v>
      </c>
      <c r="O99" s="266" t="s">
        <v>983</v>
      </c>
      <c r="P99" s="357" t="s">
        <v>488</v>
      </c>
      <c r="Q99" s="272" t="s">
        <v>142</v>
      </c>
      <c r="R99" s="272" t="s">
        <v>144</v>
      </c>
      <c r="S99" s="273" t="s">
        <v>489</v>
      </c>
      <c r="T99" s="272" t="s">
        <v>146</v>
      </c>
      <c r="U99" s="272" t="s">
        <v>148</v>
      </c>
      <c r="V99" s="272" t="s">
        <v>151</v>
      </c>
      <c r="W99" s="273" t="s">
        <v>153</v>
      </c>
      <c r="X99" s="288" t="s">
        <v>491</v>
      </c>
      <c r="Y99" s="272" t="s">
        <v>155</v>
      </c>
      <c r="Z99" s="285">
        <v>100</v>
      </c>
      <c r="AA99" s="285" t="str">
        <f t="shared" ref="AA99" si="18">+IF(AND(Z99&gt;=96,Z99&lt;=100),"Fuerte",IF(AND(Z99&gt;=86,Z99&lt;=95),"Moderado","Débil"))</f>
        <v>Fuerte</v>
      </c>
      <c r="AB99" s="272" t="s">
        <v>195</v>
      </c>
      <c r="AC99" s="285" t="str">
        <f>+IFERROR(VLOOKUP(AA99&amp;AB99,'DISEÑO DE CONTROLES'!$D$6:$E$14,2,0),"")</f>
        <v>Fuerte</v>
      </c>
      <c r="AD99" s="272" t="s">
        <v>164</v>
      </c>
      <c r="AE99" s="272" t="s">
        <v>164</v>
      </c>
      <c r="AF99" s="278" t="e">
        <v>#N/A</v>
      </c>
      <c r="AG99" s="272" t="s">
        <v>209</v>
      </c>
      <c r="AH99" s="123"/>
      <c r="AI99" s="123"/>
      <c r="AJ99" s="123"/>
      <c r="AK99" s="123"/>
      <c r="AL99" s="273" t="s">
        <v>295</v>
      </c>
    </row>
    <row r="100" spans="1:264" s="186" customFormat="1" ht="65.25" customHeight="1">
      <c r="A100" s="267">
        <v>60</v>
      </c>
      <c r="B100" s="662" t="s">
        <v>1036</v>
      </c>
      <c r="C100" s="296" t="s">
        <v>240</v>
      </c>
      <c r="D100" s="301" t="s">
        <v>492</v>
      </c>
      <c r="E100" s="272" t="s">
        <v>26</v>
      </c>
      <c r="F100" s="268" t="s">
        <v>193</v>
      </c>
      <c r="G100" s="291" t="s">
        <v>193</v>
      </c>
      <c r="H100" s="301" t="s">
        <v>241</v>
      </c>
      <c r="I100" s="279" t="s">
        <v>1669</v>
      </c>
      <c r="J100" s="266" t="s">
        <v>493</v>
      </c>
      <c r="K100" s="285" t="s">
        <v>44</v>
      </c>
      <c r="L100" s="272" t="s">
        <v>49</v>
      </c>
      <c r="M100" s="124" t="str">
        <f>+IF(K100="","",VLOOKUP(K100&amp;L100,[20]CONVENCIONESFORMULAS!$H$14:$K$38,4,0))</f>
        <v>E4</v>
      </c>
      <c r="N100" s="308" t="s">
        <v>1670</v>
      </c>
      <c r="O100" s="303" t="s">
        <v>984</v>
      </c>
      <c r="P100" s="352" t="s">
        <v>924</v>
      </c>
      <c r="Q100" s="272" t="s">
        <v>142</v>
      </c>
      <c r="R100" s="272" t="s">
        <v>144</v>
      </c>
      <c r="S100" s="273" t="s">
        <v>925</v>
      </c>
      <c r="T100" s="272" t="s">
        <v>146</v>
      </c>
      <c r="U100" s="272" t="s">
        <v>148</v>
      </c>
      <c r="V100" s="272" t="s">
        <v>151</v>
      </c>
      <c r="W100" s="273" t="s">
        <v>153</v>
      </c>
      <c r="X100" s="288" t="s">
        <v>495</v>
      </c>
      <c r="Y100" s="272" t="s">
        <v>155</v>
      </c>
      <c r="Z100" s="285">
        <v>100</v>
      </c>
      <c r="AA100" s="285" t="str">
        <f t="shared" ref="AA100" si="19">+IF(AND(Z100&gt;=96,Z100&lt;=100),"Fuerte",IF(AND(Z100&gt;=86,Z100&lt;=95),"Moderado","Débil"))</f>
        <v>Fuerte</v>
      </c>
      <c r="AB100" s="272" t="s">
        <v>195</v>
      </c>
      <c r="AC100" s="285" t="str">
        <f>+IFERROR(VLOOKUP(AA100&amp;AB100,'DISEÑO DE CONTROLES'!$D$6:$E$14,2,0),"")</f>
        <v>Fuerte</v>
      </c>
      <c r="AD100" s="272" t="s">
        <v>164</v>
      </c>
      <c r="AE100" s="272" t="s">
        <v>164</v>
      </c>
      <c r="AF100" s="278" t="e">
        <v>#N/A</v>
      </c>
      <c r="AG100" s="272" t="s">
        <v>209</v>
      </c>
      <c r="AH100" s="302"/>
      <c r="AI100" s="302"/>
      <c r="AJ100" s="273"/>
      <c r="AK100" s="273"/>
      <c r="AL100" s="273" t="s">
        <v>295</v>
      </c>
      <c r="AM100" s="136"/>
      <c r="AN100" s="136"/>
      <c r="AO100" s="136"/>
      <c r="AP100" s="136"/>
      <c r="AQ100" s="136"/>
      <c r="AR100" s="136"/>
      <c r="AS100" s="136"/>
      <c r="AT100" s="136"/>
      <c r="AU100" s="136"/>
      <c r="AV100" s="136"/>
      <c r="AW100" s="136"/>
      <c r="AX100" s="136"/>
      <c r="AY100" s="136"/>
      <c r="AZ100" s="136"/>
      <c r="BA100" s="136"/>
      <c r="BB100" s="136"/>
      <c r="BC100" s="136"/>
      <c r="BD100" s="136"/>
      <c r="BE100" s="136"/>
      <c r="BF100" s="136"/>
      <c r="BG100" s="136"/>
      <c r="BH100" s="136"/>
      <c r="BI100" s="136"/>
      <c r="BJ100" s="136"/>
      <c r="BK100" s="136"/>
      <c r="BL100" s="136"/>
      <c r="BM100" s="136"/>
      <c r="BN100" s="136"/>
      <c r="BO100" s="136"/>
      <c r="BP100" s="136"/>
      <c r="BQ100" s="136"/>
      <c r="BR100" s="136"/>
      <c r="BS100" s="136"/>
      <c r="BT100" s="136"/>
      <c r="BU100" s="136"/>
      <c r="BV100" s="136"/>
      <c r="BW100" s="136"/>
      <c r="BX100" s="136"/>
      <c r="BY100" s="136"/>
      <c r="BZ100" s="136"/>
      <c r="CA100" s="136"/>
      <c r="CB100" s="136"/>
      <c r="CC100" s="136"/>
      <c r="CD100" s="136"/>
      <c r="CE100" s="136"/>
      <c r="CF100" s="136"/>
      <c r="CG100" s="136"/>
      <c r="CH100" s="136"/>
      <c r="CI100" s="136"/>
      <c r="CJ100" s="136"/>
      <c r="CK100" s="136"/>
      <c r="CL100" s="136"/>
      <c r="CM100" s="136"/>
      <c r="CN100" s="136"/>
      <c r="CO100" s="136"/>
      <c r="CP100" s="136"/>
      <c r="CQ100" s="136"/>
      <c r="CR100" s="136"/>
      <c r="CS100" s="136"/>
      <c r="CT100" s="136"/>
      <c r="CU100" s="136"/>
      <c r="CV100" s="136"/>
      <c r="CW100" s="136"/>
      <c r="CX100" s="136"/>
      <c r="CY100" s="136"/>
      <c r="CZ100" s="136"/>
      <c r="DA100" s="136"/>
      <c r="DB100" s="136"/>
      <c r="DC100" s="136"/>
      <c r="DD100" s="136"/>
      <c r="DE100" s="136"/>
      <c r="DF100" s="136"/>
      <c r="DG100" s="136"/>
      <c r="DH100" s="136"/>
      <c r="DI100" s="136"/>
      <c r="DJ100" s="136"/>
      <c r="DK100" s="136"/>
      <c r="DL100" s="136"/>
      <c r="DM100" s="136"/>
      <c r="DN100" s="136"/>
      <c r="DO100" s="136"/>
      <c r="DP100" s="136"/>
      <c r="DQ100" s="136"/>
      <c r="DR100" s="136"/>
      <c r="DS100" s="136"/>
      <c r="DT100" s="136"/>
      <c r="DU100" s="136"/>
      <c r="DV100" s="136"/>
      <c r="DW100" s="136"/>
      <c r="DX100" s="136"/>
      <c r="DY100" s="136"/>
      <c r="DZ100" s="136"/>
      <c r="EA100" s="136"/>
      <c r="EB100" s="136"/>
      <c r="EC100" s="136"/>
      <c r="ED100" s="136"/>
      <c r="EE100" s="136"/>
      <c r="EF100" s="136"/>
      <c r="EG100" s="136"/>
      <c r="EH100" s="136"/>
      <c r="EI100" s="136"/>
      <c r="EJ100" s="136"/>
      <c r="EK100" s="136"/>
      <c r="EL100" s="136"/>
      <c r="EM100" s="136"/>
      <c r="EN100" s="136"/>
      <c r="EO100" s="136"/>
      <c r="EP100" s="136"/>
      <c r="EQ100" s="136"/>
      <c r="ER100" s="136"/>
      <c r="ES100" s="136"/>
      <c r="ET100" s="136"/>
      <c r="EU100" s="136"/>
      <c r="EV100" s="136"/>
      <c r="EW100" s="136"/>
      <c r="EX100" s="136"/>
      <c r="EY100" s="136"/>
      <c r="EZ100" s="136"/>
      <c r="FA100" s="136"/>
      <c r="FB100" s="136"/>
      <c r="FC100" s="136"/>
      <c r="FD100" s="136"/>
      <c r="FE100" s="136"/>
      <c r="FF100" s="136"/>
      <c r="FG100" s="136"/>
      <c r="FH100" s="136"/>
      <c r="FI100" s="136"/>
      <c r="FJ100" s="136"/>
      <c r="FK100" s="136"/>
      <c r="FL100" s="136"/>
      <c r="FM100" s="136"/>
      <c r="FN100" s="136"/>
      <c r="FO100" s="136"/>
      <c r="FP100" s="136"/>
      <c r="FQ100" s="136"/>
      <c r="FR100" s="136"/>
      <c r="FS100" s="136"/>
      <c r="FT100" s="136"/>
      <c r="FU100" s="136"/>
      <c r="FV100" s="136"/>
      <c r="FW100" s="136"/>
      <c r="FX100" s="136"/>
      <c r="FY100" s="136"/>
      <c r="FZ100" s="136"/>
      <c r="GA100" s="136"/>
      <c r="GB100" s="136"/>
      <c r="GC100" s="136"/>
      <c r="GD100" s="136"/>
      <c r="GE100" s="136"/>
      <c r="GF100" s="136"/>
      <c r="GG100" s="136"/>
      <c r="GH100" s="136"/>
      <c r="GI100" s="136"/>
      <c r="GJ100" s="136"/>
      <c r="GK100" s="136"/>
      <c r="GL100" s="136"/>
      <c r="GM100" s="136"/>
      <c r="GN100" s="136"/>
      <c r="GO100" s="136"/>
      <c r="GP100" s="136"/>
      <c r="GQ100" s="136"/>
      <c r="GR100" s="136"/>
      <c r="GS100" s="136"/>
      <c r="GT100" s="136"/>
      <c r="GU100" s="136"/>
      <c r="GV100" s="136"/>
      <c r="GW100" s="136"/>
      <c r="GX100" s="136"/>
      <c r="GY100" s="136"/>
      <c r="GZ100" s="136"/>
      <c r="HA100" s="136"/>
      <c r="HB100" s="136"/>
      <c r="HC100" s="136"/>
      <c r="HD100" s="136"/>
      <c r="HE100" s="136"/>
      <c r="HF100" s="136"/>
      <c r="HG100" s="136"/>
      <c r="HH100" s="136"/>
      <c r="HI100" s="136"/>
      <c r="HJ100" s="136"/>
      <c r="HK100" s="136"/>
      <c r="HL100" s="136"/>
      <c r="HM100" s="136"/>
      <c r="HN100" s="136"/>
      <c r="HO100" s="136"/>
      <c r="HP100" s="136"/>
      <c r="HQ100" s="136"/>
      <c r="HR100" s="136"/>
      <c r="HS100" s="136"/>
      <c r="HT100" s="136"/>
      <c r="HU100" s="136"/>
      <c r="HV100" s="136"/>
      <c r="HW100" s="136"/>
      <c r="HX100" s="136"/>
      <c r="HY100" s="136"/>
      <c r="HZ100" s="136"/>
      <c r="IA100" s="136"/>
      <c r="IB100" s="136"/>
      <c r="IC100" s="136"/>
      <c r="ID100" s="136"/>
      <c r="IE100" s="136"/>
      <c r="IF100" s="136"/>
      <c r="IG100" s="136"/>
      <c r="IH100" s="136"/>
      <c r="II100" s="136"/>
      <c r="IJ100" s="136"/>
      <c r="IK100" s="136"/>
      <c r="IL100" s="136"/>
      <c r="IM100" s="136"/>
      <c r="IN100" s="136"/>
      <c r="IO100" s="136"/>
      <c r="IP100" s="136"/>
      <c r="IQ100" s="136"/>
      <c r="IR100" s="136"/>
      <c r="IS100" s="136"/>
      <c r="IT100" s="136"/>
      <c r="IU100" s="136"/>
      <c r="IV100" s="136"/>
      <c r="IW100" s="136"/>
      <c r="IX100" s="136"/>
      <c r="IY100" s="136"/>
      <c r="IZ100" s="136"/>
      <c r="JA100" s="136"/>
      <c r="JB100" s="136"/>
      <c r="JC100" s="136"/>
      <c r="JD100" s="136"/>
    </row>
    <row r="101" spans="1:264" s="136" customFormat="1" ht="49.5" customHeight="1">
      <c r="A101" s="445">
        <v>61</v>
      </c>
      <c r="B101" s="657" t="s">
        <v>1036</v>
      </c>
      <c r="C101" s="407" t="s">
        <v>1022</v>
      </c>
      <c r="D101" s="407" t="s">
        <v>1023</v>
      </c>
      <c r="E101" s="448" t="s">
        <v>62</v>
      </c>
      <c r="F101" s="448" t="s">
        <v>193</v>
      </c>
      <c r="G101" s="484" t="s">
        <v>193</v>
      </c>
      <c r="H101" s="301" t="s">
        <v>776</v>
      </c>
      <c r="I101" s="279" t="s">
        <v>1365</v>
      </c>
      <c r="J101" s="404" t="s">
        <v>296</v>
      </c>
      <c r="K101" s="456" t="s">
        <v>44</v>
      </c>
      <c r="L101" s="454" t="s">
        <v>49</v>
      </c>
      <c r="M101" s="455" t="str">
        <f>+IF(K101="","",VLOOKUP(K101&amp;L101,[20]CONVENCIONESFORMULAS!$H$14:$K$38,4,0))</f>
        <v>E4</v>
      </c>
      <c r="N101" s="309" t="s">
        <v>1671</v>
      </c>
      <c r="O101" s="301" t="s">
        <v>1024</v>
      </c>
      <c r="P101" s="352" t="s">
        <v>496</v>
      </c>
      <c r="Q101" s="272" t="s">
        <v>142</v>
      </c>
      <c r="R101" s="272" t="s">
        <v>144</v>
      </c>
      <c r="S101" s="266" t="s">
        <v>1026</v>
      </c>
      <c r="T101" s="272" t="s">
        <v>146</v>
      </c>
      <c r="U101" s="272" t="s">
        <v>148</v>
      </c>
      <c r="V101" s="272" t="s">
        <v>151</v>
      </c>
      <c r="W101" s="273" t="s">
        <v>153</v>
      </c>
      <c r="X101" s="288" t="s">
        <v>497</v>
      </c>
      <c r="Y101" s="272" t="s">
        <v>155</v>
      </c>
      <c r="Z101" s="285">
        <v>100</v>
      </c>
      <c r="AA101" s="285" t="str">
        <f t="shared" ref="AA101:AA122" si="20">+IF(AND(Z101&gt;=96,Z101&lt;=100),"Fuerte",IF(AND(Z101&gt;=86,Z101&lt;=95),"Moderado","Débil"))</f>
        <v>Fuerte</v>
      </c>
      <c r="AB101" s="272" t="s">
        <v>195</v>
      </c>
      <c r="AC101" s="285" t="str">
        <f>+IFERROR(VLOOKUP(AA101&amp;AB101,'DISEÑO DE CONTROLES'!$D$6:$E$14,2,0),"")</f>
        <v>Fuerte</v>
      </c>
      <c r="AD101" s="272" t="s">
        <v>164</v>
      </c>
      <c r="AE101" s="272" t="s">
        <v>165</v>
      </c>
      <c r="AF101" s="489" t="e">
        <v>#N/A</v>
      </c>
      <c r="AG101" s="454" t="s">
        <v>210</v>
      </c>
      <c r="AH101" s="461" t="s">
        <v>1675</v>
      </c>
      <c r="AI101" s="522" t="s">
        <v>226</v>
      </c>
      <c r="AJ101" s="461" t="s">
        <v>498</v>
      </c>
      <c r="AK101" s="461" t="s">
        <v>1676</v>
      </c>
      <c r="AL101" s="461" t="s">
        <v>295</v>
      </c>
    </row>
    <row r="102" spans="1:264" s="136" customFormat="1" ht="59.25" customHeight="1">
      <c r="A102" s="447"/>
      <c r="B102" s="658"/>
      <c r="C102" s="415"/>
      <c r="D102" s="415"/>
      <c r="E102" s="450"/>
      <c r="F102" s="450"/>
      <c r="G102" s="485"/>
      <c r="H102" s="301" t="s">
        <v>777</v>
      </c>
      <c r="I102" s="279" t="s">
        <v>1365</v>
      </c>
      <c r="J102" s="404"/>
      <c r="K102" s="456"/>
      <c r="L102" s="454"/>
      <c r="M102" s="455"/>
      <c r="N102" s="309" t="s">
        <v>1671</v>
      </c>
      <c r="O102" s="301" t="s">
        <v>1025</v>
      </c>
      <c r="P102" s="352" t="s">
        <v>496</v>
      </c>
      <c r="Q102" s="272" t="s">
        <v>142</v>
      </c>
      <c r="R102" s="272" t="s">
        <v>144</v>
      </c>
      <c r="S102" s="266" t="s">
        <v>1027</v>
      </c>
      <c r="T102" s="272" t="s">
        <v>146</v>
      </c>
      <c r="U102" s="272" t="s">
        <v>148</v>
      </c>
      <c r="V102" s="272" t="s">
        <v>151</v>
      </c>
      <c r="W102" s="273" t="s">
        <v>153</v>
      </c>
      <c r="X102" s="288" t="s">
        <v>497</v>
      </c>
      <c r="Y102" s="272" t="s">
        <v>155</v>
      </c>
      <c r="Z102" s="285">
        <v>100</v>
      </c>
      <c r="AA102" s="285" t="str">
        <f t="shared" si="20"/>
        <v>Fuerte</v>
      </c>
      <c r="AB102" s="272" t="s">
        <v>195</v>
      </c>
      <c r="AC102" s="285" t="str">
        <f>+IFERROR(VLOOKUP(AA102&amp;AB102,'DISEÑO DE CONTROLES'!$D$6:$E$14,2,0),"")</f>
        <v>Fuerte</v>
      </c>
      <c r="AD102" s="272" t="s">
        <v>164</v>
      </c>
      <c r="AE102" s="272" t="s">
        <v>165</v>
      </c>
      <c r="AF102" s="489"/>
      <c r="AG102" s="454"/>
      <c r="AH102" s="461"/>
      <c r="AI102" s="522"/>
      <c r="AJ102" s="461"/>
      <c r="AK102" s="461"/>
      <c r="AL102" s="461"/>
    </row>
    <row r="103" spans="1:264" s="136" customFormat="1" ht="44.25" customHeight="1">
      <c r="A103" s="445">
        <v>62</v>
      </c>
      <c r="B103" s="657" t="s">
        <v>1036</v>
      </c>
      <c r="C103" s="407" t="s">
        <v>297</v>
      </c>
      <c r="D103" s="407" t="s">
        <v>1028</v>
      </c>
      <c r="E103" s="448" t="s">
        <v>62</v>
      </c>
      <c r="F103" s="448" t="s">
        <v>193</v>
      </c>
      <c r="G103" s="484" t="s">
        <v>193</v>
      </c>
      <c r="H103" s="301" t="s">
        <v>778</v>
      </c>
      <c r="I103" s="279" t="s">
        <v>1365</v>
      </c>
      <c r="J103" s="404" t="s">
        <v>298</v>
      </c>
      <c r="K103" s="456" t="s">
        <v>44</v>
      </c>
      <c r="L103" s="454" t="s">
        <v>49</v>
      </c>
      <c r="M103" s="455" t="str">
        <f>+IF(K103="","",VLOOKUP(K103&amp;L103,[20]CONVENCIONESFORMULAS!$H$14:$K$38,4,0))</f>
        <v>E4</v>
      </c>
      <c r="N103" s="308" t="s">
        <v>1672</v>
      </c>
      <c r="O103" s="303" t="s">
        <v>1029</v>
      </c>
      <c r="P103" s="352" t="s">
        <v>926</v>
      </c>
      <c r="Q103" s="272" t="s">
        <v>142</v>
      </c>
      <c r="R103" s="272" t="s">
        <v>144</v>
      </c>
      <c r="S103" s="266" t="s">
        <v>927</v>
      </c>
      <c r="T103" s="272" t="s">
        <v>146</v>
      </c>
      <c r="U103" s="272" t="s">
        <v>148</v>
      </c>
      <c r="V103" s="272" t="s">
        <v>151</v>
      </c>
      <c r="W103" s="273" t="s">
        <v>153</v>
      </c>
      <c r="X103" s="301" t="s">
        <v>952</v>
      </c>
      <c r="Y103" s="272" t="s">
        <v>155</v>
      </c>
      <c r="Z103" s="285">
        <v>100</v>
      </c>
      <c r="AA103" s="285" t="str">
        <f t="shared" si="20"/>
        <v>Fuerte</v>
      </c>
      <c r="AB103" s="272" t="s">
        <v>195</v>
      </c>
      <c r="AC103" s="285" t="str">
        <f>+IFERROR(VLOOKUP(AA103&amp;AB103,'DISEÑO DE CONTROLES'!$D$6:$E$14,2,0),"")</f>
        <v>Fuerte</v>
      </c>
      <c r="AD103" s="272" t="s">
        <v>164</v>
      </c>
      <c r="AE103" s="272" t="s">
        <v>165</v>
      </c>
      <c r="AF103" s="489" t="e">
        <v>#N/A</v>
      </c>
      <c r="AG103" s="454" t="s">
        <v>210</v>
      </c>
      <c r="AH103" s="461" t="s">
        <v>1678</v>
      </c>
      <c r="AI103" s="461" t="s">
        <v>226</v>
      </c>
      <c r="AJ103" s="461" t="s">
        <v>494</v>
      </c>
      <c r="AK103" s="461" t="s">
        <v>1677</v>
      </c>
      <c r="AL103" s="461" t="s">
        <v>295</v>
      </c>
    </row>
    <row r="104" spans="1:264" s="136" customFormat="1" ht="48.75" customHeight="1">
      <c r="A104" s="446"/>
      <c r="B104" s="661"/>
      <c r="C104" s="408"/>
      <c r="D104" s="408"/>
      <c r="E104" s="449"/>
      <c r="F104" s="449"/>
      <c r="G104" s="497"/>
      <c r="H104" s="301" t="s">
        <v>779</v>
      </c>
      <c r="I104" s="279" t="s">
        <v>1365</v>
      </c>
      <c r="J104" s="404"/>
      <c r="K104" s="456"/>
      <c r="L104" s="454"/>
      <c r="M104" s="455"/>
      <c r="N104" s="309" t="s">
        <v>1671</v>
      </c>
      <c r="O104" s="303" t="s">
        <v>1030</v>
      </c>
      <c r="P104" s="352" t="s">
        <v>496</v>
      </c>
      <c r="Q104" s="272" t="s">
        <v>142</v>
      </c>
      <c r="R104" s="272" t="s">
        <v>144</v>
      </c>
      <c r="S104" s="266" t="s">
        <v>1026</v>
      </c>
      <c r="T104" s="272" t="s">
        <v>146</v>
      </c>
      <c r="U104" s="272" t="s">
        <v>148</v>
      </c>
      <c r="V104" s="272" t="s">
        <v>151</v>
      </c>
      <c r="W104" s="273" t="s">
        <v>153</v>
      </c>
      <c r="X104" s="301" t="s">
        <v>497</v>
      </c>
      <c r="Y104" s="272" t="s">
        <v>155</v>
      </c>
      <c r="Z104" s="285">
        <v>100</v>
      </c>
      <c r="AA104" s="285" t="str">
        <f t="shared" ref="AA104" si="21">+IF(AND(Z104&gt;=96,Z104&lt;=100),"Fuerte",IF(AND(Z104&gt;=86,Z104&lt;=95),"Moderado","Débil"))</f>
        <v>Fuerte</v>
      </c>
      <c r="AB104" s="272" t="s">
        <v>195</v>
      </c>
      <c r="AC104" s="285" t="str">
        <f>+IFERROR(VLOOKUP(AA104&amp;AB104,'DISEÑO DE CONTROLES'!$D$6:$E$14,2,0),"")</f>
        <v>Fuerte</v>
      </c>
      <c r="AD104" s="272" t="s">
        <v>164</v>
      </c>
      <c r="AE104" s="272" t="s">
        <v>165</v>
      </c>
      <c r="AF104" s="489"/>
      <c r="AG104" s="454"/>
      <c r="AH104" s="461"/>
      <c r="AI104" s="461"/>
      <c r="AJ104" s="461"/>
      <c r="AK104" s="461"/>
      <c r="AL104" s="461"/>
    </row>
    <row r="105" spans="1:264" s="136" customFormat="1" ht="68.25" customHeight="1">
      <c r="A105" s="285">
        <v>63</v>
      </c>
      <c r="B105" s="659" t="s">
        <v>1036</v>
      </c>
      <c r="C105" s="301" t="s">
        <v>554</v>
      </c>
      <c r="D105" s="301" t="s">
        <v>555</v>
      </c>
      <c r="E105" s="272" t="s">
        <v>26</v>
      </c>
      <c r="F105" s="272" t="s">
        <v>193</v>
      </c>
      <c r="G105" s="289" t="s">
        <v>193</v>
      </c>
      <c r="H105" s="301" t="s">
        <v>556</v>
      </c>
      <c r="I105" s="279" t="s">
        <v>1667</v>
      </c>
      <c r="J105" s="266" t="s">
        <v>557</v>
      </c>
      <c r="K105" s="285" t="s">
        <v>44</v>
      </c>
      <c r="L105" s="272" t="s">
        <v>49</v>
      </c>
      <c r="M105" s="193" t="str">
        <f>+IF(K105="","",VLOOKUP(K105&amp;L105,[20]CONVENCIONESFORMULAS!$H$14:$K$38,4,0))</f>
        <v>E4</v>
      </c>
      <c r="N105" s="284" t="s">
        <v>1673</v>
      </c>
      <c r="O105" s="288" t="s">
        <v>553</v>
      </c>
      <c r="P105" s="352" t="s">
        <v>928</v>
      </c>
      <c r="Q105" s="272" t="s">
        <v>142</v>
      </c>
      <c r="R105" s="272" t="s">
        <v>144</v>
      </c>
      <c r="S105" s="273" t="s">
        <v>489</v>
      </c>
      <c r="T105" s="272" t="s">
        <v>146</v>
      </c>
      <c r="U105" s="272" t="s">
        <v>148</v>
      </c>
      <c r="V105" s="272" t="s">
        <v>151</v>
      </c>
      <c r="W105" s="273" t="s">
        <v>153</v>
      </c>
      <c r="X105" s="288" t="s">
        <v>552</v>
      </c>
      <c r="Y105" s="272" t="s">
        <v>155</v>
      </c>
      <c r="Z105" s="285">
        <v>100</v>
      </c>
      <c r="AA105" s="285" t="str">
        <f t="shared" si="20"/>
        <v>Fuerte</v>
      </c>
      <c r="AB105" s="272" t="s">
        <v>195</v>
      </c>
      <c r="AC105" s="285" t="str">
        <f>+IFERROR(VLOOKUP(AA105&amp;AB105,'[20]DISEÑO DE CONTROLES'!$D$6:$E$14,2,0),"")</f>
        <v>Fuerte</v>
      </c>
      <c r="AD105" s="272" t="s">
        <v>164</v>
      </c>
      <c r="AE105" s="272" t="s">
        <v>164</v>
      </c>
      <c r="AF105" s="278" t="e">
        <v>#N/A</v>
      </c>
      <c r="AG105" s="272" t="s">
        <v>209</v>
      </c>
      <c r="AH105" s="302"/>
      <c r="AI105" s="288"/>
      <c r="AJ105" s="288"/>
      <c r="AK105" s="288"/>
      <c r="AL105" s="273" t="s">
        <v>295</v>
      </c>
    </row>
    <row r="106" spans="1:264" s="136" customFormat="1" ht="69" customHeight="1">
      <c r="A106" s="267">
        <v>64</v>
      </c>
      <c r="B106" s="659" t="s">
        <v>1036</v>
      </c>
      <c r="C106" s="296" t="s">
        <v>986</v>
      </c>
      <c r="D106" s="296" t="s">
        <v>985</v>
      </c>
      <c r="E106" s="272" t="s">
        <v>85</v>
      </c>
      <c r="F106" s="268" t="s">
        <v>213</v>
      </c>
      <c r="G106" s="291" t="s">
        <v>213</v>
      </c>
      <c r="H106" s="301" t="s">
        <v>987</v>
      </c>
      <c r="I106" s="279" t="s">
        <v>1674</v>
      </c>
      <c r="J106" s="266" t="s">
        <v>988</v>
      </c>
      <c r="K106" s="285" t="s">
        <v>43</v>
      </c>
      <c r="L106" s="272" t="s">
        <v>8</v>
      </c>
      <c r="M106" s="194" t="str">
        <f>+IF(K106="","",VLOOKUP(K106&amp;L106,[20]CONVENCIONESFORMULAS!$H$14:$K$38,4,0))</f>
        <v>A4</v>
      </c>
      <c r="N106" s="279" t="s">
        <v>1679</v>
      </c>
      <c r="O106" s="301" t="s">
        <v>989</v>
      </c>
      <c r="P106" s="352" t="s">
        <v>990</v>
      </c>
      <c r="Q106" s="272" t="s">
        <v>142</v>
      </c>
      <c r="R106" s="272" t="s">
        <v>144</v>
      </c>
      <c r="S106" s="273" t="s">
        <v>489</v>
      </c>
      <c r="T106" s="272" t="s">
        <v>146</v>
      </c>
      <c r="U106" s="272" t="s">
        <v>148</v>
      </c>
      <c r="V106" s="272" t="s">
        <v>151</v>
      </c>
      <c r="W106" s="273" t="s">
        <v>153</v>
      </c>
      <c r="X106" s="288" t="s">
        <v>991</v>
      </c>
      <c r="Y106" s="272" t="s">
        <v>155</v>
      </c>
      <c r="Z106" s="285">
        <v>100</v>
      </c>
      <c r="AA106" s="285" t="str">
        <f t="shared" ref="AA106" si="22">+IF(AND(Z106&gt;=96,Z106&lt;=100),"Fuerte",IF(AND(Z106&gt;=86,Z106&lt;=95),"Moderado","Débil"))</f>
        <v>Fuerte</v>
      </c>
      <c r="AB106" s="272" t="s">
        <v>195</v>
      </c>
      <c r="AC106" s="285" t="str">
        <f>+IFERROR(VLOOKUP(AA106&amp;AB106,'[20]DISEÑO DE CONTROLES'!$D$6:$E$14,2,0),"")</f>
        <v>Fuerte</v>
      </c>
      <c r="AD106" s="272" t="s">
        <v>164</v>
      </c>
      <c r="AE106" s="272" t="s">
        <v>164</v>
      </c>
      <c r="AF106" s="278"/>
      <c r="AG106" s="272" t="s">
        <v>209</v>
      </c>
      <c r="AH106" s="302"/>
      <c r="AI106" s="288"/>
      <c r="AJ106" s="288"/>
      <c r="AK106" s="288"/>
      <c r="AL106" s="273" t="s">
        <v>295</v>
      </c>
    </row>
    <row r="107" spans="1:264" s="136" customFormat="1" ht="108.75" customHeight="1">
      <c r="A107" s="267">
        <v>65</v>
      </c>
      <c r="B107" s="659" t="s">
        <v>1036</v>
      </c>
      <c r="C107" s="290" t="s">
        <v>992</v>
      </c>
      <c r="D107" s="290" t="s">
        <v>993</v>
      </c>
      <c r="E107" s="272" t="s">
        <v>29</v>
      </c>
      <c r="F107" s="268" t="s">
        <v>213</v>
      </c>
      <c r="G107" s="291" t="s">
        <v>213</v>
      </c>
      <c r="H107" s="301" t="s">
        <v>994</v>
      </c>
      <c r="I107" s="279" t="s">
        <v>1674</v>
      </c>
      <c r="J107" s="266" t="s">
        <v>995</v>
      </c>
      <c r="K107" s="285" t="s">
        <v>43</v>
      </c>
      <c r="L107" s="272" t="s">
        <v>8</v>
      </c>
      <c r="M107" s="194" t="str">
        <f>+IF(K107="","",VLOOKUP(K107&amp;L107,[20]CONVENCIONESFORMULAS!$H$14:$K$38,4,0))</f>
        <v>A4</v>
      </c>
      <c r="N107" s="279" t="s">
        <v>1680</v>
      </c>
      <c r="O107" s="288" t="s">
        <v>996</v>
      </c>
      <c r="P107" s="352" t="s">
        <v>997</v>
      </c>
      <c r="Q107" s="272" t="s">
        <v>142</v>
      </c>
      <c r="R107" s="272" t="s">
        <v>144</v>
      </c>
      <c r="S107" s="273" t="s">
        <v>998</v>
      </c>
      <c r="T107" s="272" t="s">
        <v>146</v>
      </c>
      <c r="U107" s="272" t="s">
        <v>148</v>
      </c>
      <c r="V107" s="272" t="s">
        <v>151</v>
      </c>
      <c r="W107" s="273" t="s">
        <v>153</v>
      </c>
      <c r="X107" s="288" t="s">
        <v>999</v>
      </c>
      <c r="Y107" s="272" t="s">
        <v>155</v>
      </c>
      <c r="Z107" s="285">
        <v>100</v>
      </c>
      <c r="AA107" s="285" t="str">
        <f t="shared" ref="AA107" si="23">+IF(AND(Z107&gt;=96,Z107&lt;=100),"Fuerte",IF(AND(Z107&gt;=86,Z107&lt;=95),"Moderado","Débil"))</f>
        <v>Fuerte</v>
      </c>
      <c r="AB107" s="272" t="s">
        <v>195</v>
      </c>
      <c r="AC107" s="285" t="str">
        <f>+IFERROR(VLOOKUP(AA107&amp;AB107,'[20]DISEÑO DE CONTROLES'!$D$6:$E$14,2,0),"")</f>
        <v>Fuerte</v>
      </c>
      <c r="AD107" s="272" t="s">
        <v>164</v>
      </c>
      <c r="AE107" s="272" t="s">
        <v>164</v>
      </c>
      <c r="AF107" s="278"/>
      <c r="AG107" s="272" t="s">
        <v>209</v>
      </c>
      <c r="AH107" s="302"/>
      <c r="AI107" s="288"/>
      <c r="AJ107" s="288"/>
      <c r="AK107" s="288"/>
      <c r="AL107" s="273" t="s">
        <v>295</v>
      </c>
    </row>
    <row r="108" spans="1:264" s="136" customFormat="1" ht="102.75" customHeight="1">
      <c r="A108" s="285">
        <v>66</v>
      </c>
      <c r="B108" s="662" t="s">
        <v>1036</v>
      </c>
      <c r="C108" s="301" t="s">
        <v>1043</v>
      </c>
      <c r="D108" s="301" t="s">
        <v>1044</v>
      </c>
      <c r="E108" s="272" t="s">
        <v>26</v>
      </c>
      <c r="F108" s="272" t="s">
        <v>193</v>
      </c>
      <c r="G108" s="272" t="s">
        <v>193</v>
      </c>
      <c r="H108" s="301" t="s">
        <v>791</v>
      </c>
      <c r="I108" s="279" t="s">
        <v>1704</v>
      </c>
      <c r="J108" s="301" t="s">
        <v>1045</v>
      </c>
      <c r="K108" s="285" t="s">
        <v>44</v>
      </c>
      <c r="L108" s="272" t="s">
        <v>49</v>
      </c>
      <c r="M108" s="125" t="str">
        <f>+IF(K108="","",VLOOKUP(K108&amp;L108,[10]CONVENCIONESFORMULAS!$H$14:$K$38,4,0))</f>
        <v>E4</v>
      </c>
      <c r="N108" s="310" t="s">
        <v>1705</v>
      </c>
      <c r="O108" s="301" t="s">
        <v>1046</v>
      </c>
      <c r="P108" s="357" t="s">
        <v>499</v>
      </c>
      <c r="Q108" s="279" t="s">
        <v>142</v>
      </c>
      <c r="R108" s="279" t="s">
        <v>144</v>
      </c>
      <c r="S108" s="266" t="s">
        <v>279</v>
      </c>
      <c r="T108" s="279" t="s">
        <v>146</v>
      </c>
      <c r="U108" s="279" t="s">
        <v>148</v>
      </c>
      <c r="V108" s="279" t="s">
        <v>151</v>
      </c>
      <c r="W108" s="266" t="s">
        <v>153</v>
      </c>
      <c r="X108" s="301" t="s">
        <v>500</v>
      </c>
      <c r="Y108" s="279" t="s">
        <v>155</v>
      </c>
      <c r="Z108" s="196">
        <v>100</v>
      </c>
      <c r="AA108" s="196" t="str">
        <f>+IF(AND(Z108&gt;=96,Z108&lt;=100),"Fuerte",IF(AND(Z108&gt;=86,Z108&lt;=95),"Moderado","Débil"))</f>
        <v>Fuerte</v>
      </c>
      <c r="AB108" s="279" t="s">
        <v>195</v>
      </c>
      <c r="AC108" s="196" t="str">
        <f>+IFERROR(VLOOKUP(AA108&amp;AB108,'[10]DISEÑO DE CONTROLES'!$D$6:$E$14,2,0),"")</f>
        <v>Fuerte</v>
      </c>
      <c r="AD108" s="279" t="s">
        <v>164</v>
      </c>
      <c r="AE108" s="279" t="s">
        <v>164</v>
      </c>
      <c r="AF108" s="117" t="e">
        <f>+IF(Z108="","",IF(Z108=0,M108,VLOOKUP(IF(Z108=0,M108,IF(AND(K108="CASI SEGURO",Z108=1),"PROBABLE",IF(AND(K108="PROBABLE",Z108=1),"POSIBLE",IF(AND(K108="POSIBLE",Z108=1),"IMPROBABLE",IF(AND(K108="CASI SEGURO",Z108=2),"POSIBLE",IF(AND(K108="PROBABLE",Z108=2),"IMPROBABLE",IF(AND(K108="POSIBLE",Z108=2),"RARO","RARO")))))))&amp;L108,[11]CONVENCIONESFORMULAS!$H$14:$K$38,4,0)))</f>
        <v>#N/A</v>
      </c>
      <c r="AG108" s="272" t="s">
        <v>209</v>
      </c>
      <c r="AH108" s="288"/>
      <c r="AI108" s="288"/>
      <c r="AJ108" s="288"/>
      <c r="AK108" s="288"/>
      <c r="AL108" s="273" t="s">
        <v>302</v>
      </c>
    </row>
    <row r="109" spans="1:264" s="136" customFormat="1" ht="66.75" customHeight="1">
      <c r="A109" s="445">
        <v>67</v>
      </c>
      <c r="B109" s="657" t="s">
        <v>1036</v>
      </c>
      <c r="C109" s="482" t="s">
        <v>261</v>
      </c>
      <c r="D109" s="482" t="s">
        <v>262</v>
      </c>
      <c r="E109" s="448" t="s">
        <v>26</v>
      </c>
      <c r="F109" s="448" t="s">
        <v>193</v>
      </c>
      <c r="G109" s="484" t="s">
        <v>193</v>
      </c>
      <c r="H109" s="303" t="s">
        <v>780</v>
      </c>
      <c r="I109" s="279" t="s">
        <v>1706</v>
      </c>
      <c r="J109" s="404" t="s">
        <v>501</v>
      </c>
      <c r="K109" s="456" t="s">
        <v>44</v>
      </c>
      <c r="L109" s="454" t="s">
        <v>8</v>
      </c>
      <c r="M109" s="468" t="str">
        <f>+IF(K109="","",VLOOKUP(K109&amp;L109,[10]CONVENCIONESFORMULAS!$H$14:$K$38,4,0))</f>
        <v>A5</v>
      </c>
      <c r="N109" s="310" t="s">
        <v>1708</v>
      </c>
      <c r="O109" s="288" t="s">
        <v>502</v>
      </c>
      <c r="P109" s="352" t="s">
        <v>503</v>
      </c>
      <c r="Q109" s="272" t="s">
        <v>142</v>
      </c>
      <c r="R109" s="272" t="s">
        <v>144</v>
      </c>
      <c r="S109" s="273" t="s">
        <v>504</v>
      </c>
      <c r="T109" s="272" t="s">
        <v>146</v>
      </c>
      <c r="U109" s="272" t="s">
        <v>148</v>
      </c>
      <c r="V109" s="272" t="s">
        <v>151</v>
      </c>
      <c r="W109" s="273" t="s">
        <v>153</v>
      </c>
      <c r="X109" s="288" t="s">
        <v>277</v>
      </c>
      <c r="Y109" s="272" t="s">
        <v>155</v>
      </c>
      <c r="Z109" s="285">
        <v>100</v>
      </c>
      <c r="AA109" s="285" t="str">
        <f t="shared" ref="AA109:AA110" si="24">+IF(AND(Z109&gt;=96,Z109&lt;=100),"Fuerte",IF(AND(Z109&gt;=86,Z109&lt;=95),"Moderado","Débil"))</f>
        <v>Fuerte</v>
      </c>
      <c r="AB109" s="272" t="s">
        <v>195</v>
      </c>
      <c r="AC109" s="285" t="str">
        <f>+IFERROR(VLOOKUP(AA109&amp;AB109,'[10]DISEÑO DE CONTROLES'!$D$6:$E$14,2,0),"")</f>
        <v>Fuerte</v>
      </c>
      <c r="AD109" s="272" t="s">
        <v>164</v>
      </c>
      <c r="AE109" s="272" t="s">
        <v>164</v>
      </c>
      <c r="AF109" s="459" t="e">
        <f>+IF(Z109="","",IF(Z109=0,M109,VLOOKUP(IF(Z109=0,M109,IF(AND(K109="CASI SEGURO",Z109=1),"PROBABLE",IF(AND(K109="PROBABLE",Z109=1),"POSIBLE",IF(AND(K109="POSIBLE",Z109=1),"IMPROBABLE",IF(AND(K109="CASI SEGURO",Z109=2),"POSIBLE",IF(AND(K109="PROBABLE",Z109=2),"IMPROBABLE",IF(AND(K109="POSIBLE",Z109=2),"RARO","RARO")))))))&amp;L109,[11]CONVENCIONESFORMULAS!$H$14:$K$38,4,0)))</f>
        <v>#N/A</v>
      </c>
      <c r="AG109" s="454" t="s">
        <v>209</v>
      </c>
      <c r="AH109" s="454"/>
      <c r="AI109" s="454"/>
      <c r="AJ109" s="454"/>
      <c r="AK109" s="454"/>
      <c r="AL109" s="461" t="s">
        <v>302</v>
      </c>
    </row>
    <row r="110" spans="1:264" s="136" customFormat="1" ht="61.5" customHeight="1">
      <c r="A110" s="447"/>
      <c r="B110" s="658"/>
      <c r="C110" s="483"/>
      <c r="D110" s="483"/>
      <c r="E110" s="450"/>
      <c r="F110" s="450"/>
      <c r="G110" s="485"/>
      <c r="H110" s="301" t="s">
        <v>781</v>
      </c>
      <c r="I110" s="279" t="s">
        <v>1707</v>
      </c>
      <c r="J110" s="404"/>
      <c r="K110" s="456"/>
      <c r="L110" s="454"/>
      <c r="M110" s="468"/>
      <c r="N110" s="310" t="s">
        <v>1709</v>
      </c>
      <c r="O110" s="288" t="s">
        <v>505</v>
      </c>
      <c r="P110" s="357" t="s">
        <v>506</v>
      </c>
      <c r="Q110" s="272" t="s">
        <v>142</v>
      </c>
      <c r="R110" s="272" t="s">
        <v>144</v>
      </c>
      <c r="S110" s="266" t="s">
        <v>279</v>
      </c>
      <c r="T110" s="272" t="s">
        <v>146</v>
      </c>
      <c r="U110" s="272" t="s">
        <v>148</v>
      </c>
      <c r="V110" s="272" t="s">
        <v>151</v>
      </c>
      <c r="W110" s="273" t="s">
        <v>153</v>
      </c>
      <c r="X110" s="288" t="s">
        <v>507</v>
      </c>
      <c r="Y110" s="272" t="s">
        <v>155</v>
      </c>
      <c r="Z110" s="285">
        <v>100</v>
      </c>
      <c r="AA110" s="285" t="str">
        <f t="shared" si="24"/>
        <v>Fuerte</v>
      </c>
      <c r="AB110" s="272" t="s">
        <v>195</v>
      </c>
      <c r="AC110" s="285" t="str">
        <f>+IFERROR(VLOOKUP(AA110&amp;AB110,'[10]DISEÑO DE CONTROLES'!$D$6:$E$14,2,0),"")</f>
        <v>Fuerte</v>
      </c>
      <c r="AD110" s="272" t="s">
        <v>164</v>
      </c>
      <c r="AE110" s="272" t="s">
        <v>164</v>
      </c>
      <c r="AF110" s="459"/>
      <c r="AG110" s="454"/>
      <c r="AH110" s="454"/>
      <c r="AI110" s="454"/>
      <c r="AJ110" s="454"/>
      <c r="AK110" s="454"/>
      <c r="AL110" s="461"/>
    </row>
    <row r="111" spans="1:264" s="136" customFormat="1" ht="67.5" customHeight="1">
      <c r="A111" s="445">
        <v>68</v>
      </c>
      <c r="B111" s="657" t="s">
        <v>1036</v>
      </c>
      <c r="C111" s="482" t="s">
        <v>263</v>
      </c>
      <c r="D111" s="482" t="s">
        <v>264</v>
      </c>
      <c r="E111" s="448" t="s">
        <v>27</v>
      </c>
      <c r="F111" s="448" t="s">
        <v>193</v>
      </c>
      <c r="G111" s="484" t="s">
        <v>193</v>
      </c>
      <c r="H111" s="288" t="s">
        <v>265</v>
      </c>
      <c r="I111" s="279" t="s">
        <v>1667</v>
      </c>
      <c r="J111" s="461" t="s">
        <v>266</v>
      </c>
      <c r="K111" s="456" t="s">
        <v>44</v>
      </c>
      <c r="L111" s="454" t="s">
        <v>8</v>
      </c>
      <c r="M111" s="468" t="str">
        <f>+IF(K111="","",VLOOKUP(K111&amp;L111,[10]CONVENCIONESFORMULAS!$H$14:$K$38,4,0))</f>
        <v>A5</v>
      </c>
      <c r="N111" s="310" t="s">
        <v>1711</v>
      </c>
      <c r="O111" s="288" t="s">
        <v>508</v>
      </c>
      <c r="P111" s="352" t="s">
        <v>322</v>
      </c>
      <c r="Q111" s="272" t="s">
        <v>142</v>
      </c>
      <c r="R111" s="272" t="s">
        <v>144</v>
      </c>
      <c r="S111" s="275" t="s">
        <v>509</v>
      </c>
      <c r="T111" s="272" t="s">
        <v>146</v>
      </c>
      <c r="U111" s="272" t="s">
        <v>148</v>
      </c>
      <c r="V111" s="272" t="s">
        <v>151</v>
      </c>
      <c r="W111" s="273" t="s">
        <v>153</v>
      </c>
      <c r="X111" s="118" t="s">
        <v>510</v>
      </c>
      <c r="Y111" s="272" t="s">
        <v>155</v>
      </c>
      <c r="Z111" s="285">
        <v>100</v>
      </c>
      <c r="AA111" s="285" t="str">
        <f t="shared" si="20"/>
        <v>Fuerte</v>
      </c>
      <c r="AB111" s="272" t="s">
        <v>195</v>
      </c>
      <c r="AC111" s="285" t="str">
        <f>+IFERROR(VLOOKUP(AA111&amp;AB111,'[10]DISEÑO DE CONTROLES'!$D$6:$E$14,2,0),"")</f>
        <v>Fuerte</v>
      </c>
      <c r="AD111" s="272" t="s">
        <v>164</v>
      </c>
      <c r="AE111" s="272" t="s">
        <v>164</v>
      </c>
      <c r="AF111" s="459" t="e">
        <f>+IF(Z111="","",IF(Z111=0,M111,VLOOKUP(IF(Z111=0,M111,IF(AND(K111="CASI SEGURO",Z111=1),"PROBABLE",IF(AND(K111="PROBABLE",Z111=1),"POSIBLE",IF(AND(K111="POSIBLE",Z111=1),"IMPROBABLE",IF(AND(K111="CASI SEGURO",Z111=2),"POSIBLE",IF(AND(K111="PROBABLE",Z111=2),"IMPROBABLE",IF(AND(K111="POSIBLE",Z111=2),"RARO","RARO")))))))&amp;L111,[11]CONVENCIONESFORMULAS!$H$14:$K$38,4,0)))</f>
        <v>#N/A</v>
      </c>
      <c r="AG111" s="454" t="s">
        <v>209</v>
      </c>
      <c r="AH111" s="448"/>
      <c r="AI111" s="448"/>
      <c r="AJ111" s="448"/>
      <c r="AK111" s="448"/>
      <c r="AL111" s="461" t="s">
        <v>302</v>
      </c>
    </row>
    <row r="112" spans="1:264" s="136" customFormat="1" ht="65.25" customHeight="1">
      <c r="A112" s="446"/>
      <c r="B112" s="661"/>
      <c r="C112" s="503"/>
      <c r="D112" s="503"/>
      <c r="E112" s="449"/>
      <c r="F112" s="449"/>
      <c r="G112" s="497"/>
      <c r="H112" s="288" t="s">
        <v>511</v>
      </c>
      <c r="I112" s="279" t="s">
        <v>1710</v>
      </c>
      <c r="J112" s="461"/>
      <c r="K112" s="456"/>
      <c r="L112" s="454"/>
      <c r="M112" s="468"/>
      <c r="N112" s="310" t="s">
        <v>1712</v>
      </c>
      <c r="O112" s="288" t="s">
        <v>825</v>
      </c>
      <c r="P112" s="352" t="s">
        <v>512</v>
      </c>
      <c r="Q112" s="272" t="s">
        <v>142</v>
      </c>
      <c r="R112" s="272" t="s">
        <v>144</v>
      </c>
      <c r="S112" s="273" t="s">
        <v>513</v>
      </c>
      <c r="T112" s="272" t="s">
        <v>146</v>
      </c>
      <c r="U112" s="272" t="s">
        <v>148</v>
      </c>
      <c r="V112" s="272" t="s">
        <v>151</v>
      </c>
      <c r="W112" s="273" t="s">
        <v>153</v>
      </c>
      <c r="X112" s="288" t="s">
        <v>514</v>
      </c>
      <c r="Y112" s="272" t="s">
        <v>155</v>
      </c>
      <c r="Z112" s="285">
        <v>100</v>
      </c>
      <c r="AA112" s="285" t="str">
        <f>+IF(AND(Z112&gt;=96,Z112&lt;=100),"Fuerte",IF(AND(Z112&gt;=86,Z112&lt;=95),"Moderado","Débil"))</f>
        <v>Fuerte</v>
      </c>
      <c r="AB112" s="272" t="s">
        <v>195</v>
      </c>
      <c r="AC112" s="285" t="str">
        <f>+IFERROR(VLOOKUP(AA112&amp;AB112,'[10]DISEÑO DE CONTROLES'!$D$6:$E$14,2,0),"")</f>
        <v>Fuerte</v>
      </c>
      <c r="AD112" s="272" t="s">
        <v>164</v>
      </c>
      <c r="AE112" s="272" t="s">
        <v>164</v>
      </c>
      <c r="AF112" s="459"/>
      <c r="AG112" s="454"/>
      <c r="AH112" s="449"/>
      <c r="AI112" s="449"/>
      <c r="AJ112" s="449"/>
      <c r="AK112" s="449"/>
      <c r="AL112" s="461"/>
    </row>
    <row r="113" spans="1:38" s="136" customFormat="1" ht="62.25" customHeight="1">
      <c r="A113" s="447"/>
      <c r="B113" s="658"/>
      <c r="C113" s="483"/>
      <c r="D113" s="483"/>
      <c r="E113" s="450"/>
      <c r="F113" s="450"/>
      <c r="G113" s="485"/>
      <c r="H113" s="288" t="s">
        <v>511</v>
      </c>
      <c r="I113" s="279" t="s">
        <v>1710</v>
      </c>
      <c r="J113" s="461"/>
      <c r="K113" s="456"/>
      <c r="L113" s="454"/>
      <c r="M113" s="468"/>
      <c r="N113" s="310" t="s">
        <v>1713</v>
      </c>
      <c r="O113" s="288" t="s">
        <v>826</v>
      </c>
      <c r="P113" s="352" t="s">
        <v>515</v>
      </c>
      <c r="Q113" s="272" t="s">
        <v>142</v>
      </c>
      <c r="R113" s="272" t="s">
        <v>144</v>
      </c>
      <c r="S113" s="275" t="s">
        <v>516</v>
      </c>
      <c r="T113" s="272" t="s">
        <v>146</v>
      </c>
      <c r="U113" s="272" t="s">
        <v>148</v>
      </c>
      <c r="V113" s="272" t="s">
        <v>151</v>
      </c>
      <c r="W113" s="273" t="s">
        <v>153</v>
      </c>
      <c r="X113" s="118" t="s">
        <v>517</v>
      </c>
      <c r="Y113" s="272" t="s">
        <v>155</v>
      </c>
      <c r="Z113" s="285">
        <v>100</v>
      </c>
      <c r="AA113" s="285" t="str">
        <f>+IF(AND(Z113&gt;=96,Z113&lt;=100),"Fuerte",IF(AND(Z113&gt;=86,Z113&lt;=95),"Moderado","Débil"))</f>
        <v>Fuerte</v>
      </c>
      <c r="AB113" s="272" t="s">
        <v>195</v>
      </c>
      <c r="AC113" s="285" t="str">
        <f>+IFERROR(VLOOKUP(AA113&amp;AB113,'[10]DISEÑO DE CONTROLES'!$D$6:$E$14,2,0),"")</f>
        <v>Fuerte</v>
      </c>
      <c r="AD113" s="272" t="s">
        <v>164</v>
      </c>
      <c r="AE113" s="272" t="s">
        <v>164</v>
      </c>
      <c r="AF113" s="459"/>
      <c r="AG113" s="454"/>
      <c r="AH113" s="450"/>
      <c r="AI113" s="450"/>
      <c r="AJ113" s="450"/>
      <c r="AK113" s="450"/>
      <c r="AL113" s="461"/>
    </row>
    <row r="114" spans="1:38" s="136" customFormat="1" ht="72.75" customHeight="1">
      <c r="A114" s="267">
        <v>69</v>
      </c>
      <c r="B114" s="662" t="s">
        <v>1036</v>
      </c>
      <c r="C114" s="296" t="s">
        <v>267</v>
      </c>
      <c r="D114" s="296" t="s">
        <v>518</v>
      </c>
      <c r="E114" s="268" t="s">
        <v>29</v>
      </c>
      <c r="F114" s="268" t="s">
        <v>193</v>
      </c>
      <c r="G114" s="291" t="s">
        <v>193</v>
      </c>
      <c r="H114" s="266" t="s">
        <v>519</v>
      </c>
      <c r="I114" s="279" t="s">
        <v>1714</v>
      </c>
      <c r="J114" s="301" t="s">
        <v>268</v>
      </c>
      <c r="K114" s="285" t="s">
        <v>44</v>
      </c>
      <c r="L114" s="272" t="s">
        <v>48</v>
      </c>
      <c r="M114" s="126" t="str">
        <f>+IF(K114="","",VLOOKUP(K114&amp;L114,[10]CONVENCIONESFORMULAS!$H$14:$K$38,4,0))</f>
        <v>M2</v>
      </c>
      <c r="N114" s="310" t="s">
        <v>1715</v>
      </c>
      <c r="O114" s="301" t="s">
        <v>953</v>
      </c>
      <c r="P114" s="352" t="s">
        <v>278</v>
      </c>
      <c r="Q114" s="272" t="s">
        <v>142</v>
      </c>
      <c r="R114" s="272" t="s">
        <v>144</v>
      </c>
      <c r="S114" s="275" t="s">
        <v>279</v>
      </c>
      <c r="T114" s="272" t="s">
        <v>146</v>
      </c>
      <c r="U114" s="272" t="s">
        <v>148</v>
      </c>
      <c r="V114" s="272" t="s">
        <v>151</v>
      </c>
      <c r="W114" s="273" t="s">
        <v>153</v>
      </c>
      <c r="X114" s="118" t="s">
        <v>520</v>
      </c>
      <c r="Y114" s="272" t="s">
        <v>155</v>
      </c>
      <c r="Z114" s="285">
        <v>100</v>
      </c>
      <c r="AA114" s="285" t="str">
        <f>+IF(AND(Z114&gt;=96,Z114&lt;=100),"Fuerte",IF(AND(Z114&gt;=86,Z114&lt;=95),"Moderado","Débil"))</f>
        <v>Fuerte</v>
      </c>
      <c r="AB114" s="272" t="s">
        <v>195</v>
      </c>
      <c r="AC114" s="285" t="str">
        <f>+IFERROR(VLOOKUP(AA114&amp;AB114,'[10]DISEÑO DE CONTROLES'!$D$6:$E$14,2,0),"")</f>
        <v>Fuerte</v>
      </c>
      <c r="AD114" s="272" t="s">
        <v>164</v>
      </c>
      <c r="AE114" s="272" t="s">
        <v>164</v>
      </c>
      <c r="AF114" s="278" t="e">
        <f>+IF(Z114="","",IF(Z114=0,M114,VLOOKUP(IF(Z114=0,M114,IF(AND(K114="CASI SEGURO",Z114=1),"PROBABLE",IF(AND(K114="PROBABLE",Z114=1),"POSIBLE",IF(AND(K114="POSIBLE",Z114=1),"IMPROBABLE",IF(AND(K114="CASI SEGURO",Z114=2),"POSIBLE",IF(AND(K114="PROBABLE",Z114=2),"IMPROBABLE",IF(AND(K114="POSIBLE",Z114=2),"RARO","RARO")))))))&amp;L114,[11]CONVENCIONESFORMULAS!$H$14:$K$38,4,0)))</f>
        <v>#N/A</v>
      </c>
      <c r="AG114" s="272" t="s">
        <v>209</v>
      </c>
      <c r="AH114" s="272"/>
      <c r="AI114" s="272"/>
      <c r="AJ114" s="272"/>
      <c r="AK114" s="272"/>
      <c r="AL114" s="273" t="s">
        <v>302</v>
      </c>
    </row>
    <row r="115" spans="1:38" s="136" customFormat="1" ht="45.75" customHeight="1">
      <c r="A115" s="445">
        <v>70</v>
      </c>
      <c r="B115" s="657" t="s">
        <v>1036</v>
      </c>
      <c r="C115" s="482" t="s">
        <v>1449</v>
      </c>
      <c r="D115" s="482" t="s">
        <v>273</v>
      </c>
      <c r="E115" s="448" t="s">
        <v>62</v>
      </c>
      <c r="F115" s="448" t="s">
        <v>193</v>
      </c>
      <c r="G115" s="484" t="s">
        <v>193</v>
      </c>
      <c r="H115" s="273" t="s">
        <v>300</v>
      </c>
      <c r="I115" s="279" t="s">
        <v>1716</v>
      </c>
      <c r="J115" s="461" t="s">
        <v>757</v>
      </c>
      <c r="K115" s="456" t="s">
        <v>44</v>
      </c>
      <c r="L115" s="454" t="s">
        <v>49</v>
      </c>
      <c r="M115" s="455" t="str">
        <f>+IF(K115="","",VLOOKUP(K115&amp;L115,[10]CONVENCIONESFORMULAS!$H$14:$K$38,4,0))</f>
        <v>E4</v>
      </c>
      <c r="N115" s="311" t="s">
        <v>1717</v>
      </c>
      <c r="O115" s="288" t="s">
        <v>907</v>
      </c>
      <c r="P115" s="352" t="s">
        <v>524</v>
      </c>
      <c r="Q115" s="272" t="s">
        <v>142</v>
      </c>
      <c r="R115" s="272" t="s">
        <v>144</v>
      </c>
      <c r="S115" s="275" t="s">
        <v>846</v>
      </c>
      <c r="T115" s="272" t="s">
        <v>146</v>
      </c>
      <c r="U115" s="272" t="s">
        <v>148</v>
      </c>
      <c r="V115" s="272" t="s">
        <v>151</v>
      </c>
      <c r="W115" s="273" t="s">
        <v>153</v>
      </c>
      <c r="X115" s="118" t="s">
        <v>908</v>
      </c>
      <c r="Y115" s="272" t="s">
        <v>155</v>
      </c>
      <c r="Z115" s="285">
        <v>100</v>
      </c>
      <c r="AA115" s="285" t="str">
        <f t="shared" si="20"/>
        <v>Fuerte</v>
      </c>
      <c r="AB115" s="272" t="s">
        <v>195</v>
      </c>
      <c r="AC115" s="285" t="str">
        <f>+IFERROR(VLOOKUP(AA115&amp;AB115,'[10]DISEÑO DE CONTROLES'!$D$6:$E$14,2,0),"")</f>
        <v>Fuerte</v>
      </c>
      <c r="AD115" s="272" t="s">
        <v>164</v>
      </c>
      <c r="AE115" s="272" t="s">
        <v>165</v>
      </c>
      <c r="AF115" s="489" t="e">
        <f>+IF(Z115="","",IF(Z115=0,M115,VLOOKUP(IF(Z115=0,M115,IF(AND(K115="CASI SEGURO",Z115=1),"PROBABLE",IF(AND(K115="PROBABLE",Z115=1),"POSIBLE",IF(AND(K115="POSIBLE",Z115=1),"IMPROBABLE",IF(AND(K115="CASI SEGURO",Z115=2),"POSIBLE",IF(AND(K115="PROBABLE",Z115=2),"IMPROBABLE",IF(AND(K115="POSIBLE",Z115=2),"RARO","RARO")))))))&amp;L115,[11]CONVENCIONESFORMULAS!$H$14:$K$38,4,0)))</f>
        <v>#N/A</v>
      </c>
      <c r="AG115" s="454" t="s">
        <v>210</v>
      </c>
      <c r="AH115" s="404" t="s">
        <v>525</v>
      </c>
      <c r="AI115" s="404" t="s">
        <v>910</v>
      </c>
      <c r="AJ115" s="404" t="s">
        <v>307</v>
      </c>
      <c r="AK115" s="404" t="s">
        <v>308</v>
      </c>
      <c r="AL115" s="461" t="s">
        <v>302</v>
      </c>
    </row>
    <row r="116" spans="1:38" s="136" customFormat="1" ht="37.5" customHeight="1">
      <c r="A116" s="447"/>
      <c r="B116" s="658"/>
      <c r="C116" s="483"/>
      <c r="D116" s="483"/>
      <c r="E116" s="450"/>
      <c r="F116" s="450"/>
      <c r="G116" s="485"/>
      <c r="H116" s="273" t="s">
        <v>299</v>
      </c>
      <c r="I116" s="279" t="s">
        <v>1716</v>
      </c>
      <c r="J116" s="461"/>
      <c r="K116" s="456"/>
      <c r="L116" s="454"/>
      <c r="M116" s="455"/>
      <c r="N116" s="310" t="s">
        <v>1718</v>
      </c>
      <c r="O116" s="288" t="s">
        <v>526</v>
      </c>
      <c r="P116" s="352" t="s">
        <v>281</v>
      </c>
      <c r="Q116" s="272" t="s">
        <v>142</v>
      </c>
      <c r="R116" s="272" t="s">
        <v>144</v>
      </c>
      <c r="S116" s="275" t="s">
        <v>909</v>
      </c>
      <c r="T116" s="272" t="s">
        <v>146</v>
      </c>
      <c r="U116" s="272" t="s">
        <v>149</v>
      </c>
      <c r="V116" s="272" t="s">
        <v>151</v>
      </c>
      <c r="W116" s="273" t="s">
        <v>153</v>
      </c>
      <c r="X116" s="118" t="s">
        <v>282</v>
      </c>
      <c r="Y116" s="272" t="s">
        <v>155</v>
      </c>
      <c r="Z116" s="285">
        <v>95</v>
      </c>
      <c r="AA116" s="285" t="str">
        <f t="shared" si="20"/>
        <v>Moderado</v>
      </c>
      <c r="AB116" s="272" t="s">
        <v>195</v>
      </c>
      <c r="AC116" s="285" t="str">
        <f>+IFERROR(VLOOKUP(AA116&amp;AB116,'[10]DISEÑO DE CONTROLES'!$D$6:$E$14,2,0),"")</f>
        <v>Moderado</v>
      </c>
      <c r="AD116" s="272" t="s">
        <v>164</v>
      </c>
      <c r="AE116" s="272" t="s">
        <v>165</v>
      </c>
      <c r="AF116" s="489"/>
      <c r="AG116" s="454"/>
      <c r="AH116" s="404"/>
      <c r="AI116" s="404"/>
      <c r="AJ116" s="404"/>
      <c r="AK116" s="404"/>
      <c r="AL116" s="461"/>
    </row>
    <row r="117" spans="1:38" s="136" customFormat="1" ht="94.5" customHeight="1">
      <c r="A117" s="267">
        <v>71</v>
      </c>
      <c r="B117" s="662" t="s">
        <v>1036</v>
      </c>
      <c r="C117" s="290" t="s">
        <v>274</v>
      </c>
      <c r="D117" s="290" t="s">
        <v>1450</v>
      </c>
      <c r="E117" s="268" t="s">
        <v>27</v>
      </c>
      <c r="F117" s="268" t="s">
        <v>193</v>
      </c>
      <c r="G117" s="291" t="s">
        <v>193</v>
      </c>
      <c r="H117" s="273" t="s">
        <v>792</v>
      </c>
      <c r="I117" s="279" t="s">
        <v>1667</v>
      </c>
      <c r="J117" s="288" t="s">
        <v>301</v>
      </c>
      <c r="K117" s="285" t="s">
        <v>44</v>
      </c>
      <c r="L117" s="272" t="s">
        <v>49</v>
      </c>
      <c r="M117" s="287" t="str">
        <f>+IF(K117="","",VLOOKUP(K117&amp;L117,[10]CONVENCIONESFORMULAS!$H$14:$K$38,4,0))</f>
        <v>E4</v>
      </c>
      <c r="N117" s="310" t="s">
        <v>1719</v>
      </c>
      <c r="O117" s="288" t="s">
        <v>1451</v>
      </c>
      <c r="P117" s="352" t="s">
        <v>283</v>
      </c>
      <c r="Q117" s="272" t="s">
        <v>142</v>
      </c>
      <c r="R117" s="272" t="s">
        <v>144</v>
      </c>
      <c r="S117" s="275" t="s">
        <v>911</v>
      </c>
      <c r="T117" s="272" t="s">
        <v>146</v>
      </c>
      <c r="U117" s="272" t="s">
        <v>148</v>
      </c>
      <c r="V117" s="272" t="s">
        <v>151</v>
      </c>
      <c r="W117" s="273" t="s">
        <v>153</v>
      </c>
      <c r="X117" s="118" t="s">
        <v>1452</v>
      </c>
      <c r="Y117" s="272" t="s">
        <v>155</v>
      </c>
      <c r="Z117" s="285">
        <f>+IFERROR(VLOOKUP(Q117&amp;R117,'[21]CRITERIOS EVALUACIÓN'!$F$5:$I$18,4,0),0)+IFERROR(VLOOKUP(T117,'[21]CRITERIOS EVALUACIÓN'!$G$5:$I$18,3,0),0)+IFERROR(VLOOKUP('[21]PROPUESTA DTMC 2020'!S41,'[21]CRITERIOS EVALUACIÓN'!$G$5:$I$18,3,0),0)+IFERROR(VLOOKUP('[21]PROPUESTA DTMC 2020'!T41,'[21]CRITERIOS EVALUACIÓN'!$G$5:$I$18,3,0),0)+IFERROR(VLOOKUP(W117,'[21]CRITERIOS EVALUACIÓN'!$G$5:$I$18,3,0),0)+IFERROR(VLOOKUP(Y117,'[21]CRITERIOS EVALUACIÓN'!$G$5:$I$18,3,0),0)</f>
        <v>100</v>
      </c>
      <c r="AA117" s="285" t="str">
        <f t="shared" si="20"/>
        <v>Fuerte</v>
      </c>
      <c r="AB117" s="272" t="s">
        <v>195</v>
      </c>
      <c r="AC117" s="285" t="str">
        <f>+IFERROR(VLOOKUP(AA117&amp;AB117,'[21]DISEÑO DE CONTROLES'!$D$6:$E$14,2,0),"")</f>
        <v>Fuerte</v>
      </c>
      <c r="AD117" s="272" t="s">
        <v>164</v>
      </c>
      <c r="AE117" s="272" t="s">
        <v>164</v>
      </c>
      <c r="AF117" s="278" t="e">
        <f>+IF(Z117="","",IF(Z117=0,M117,VLOOKUP(IF(Z117=0,M117,IF(AND(K117="CASI SEGURO",Z117=1),"PROBABLE",IF(AND(K117="PROBABLE",Z117=1),"POSIBLE",IF(AND(K117="POSIBLE",Z117=1),"IMPROBABLE",IF(AND(K117="CASI SEGURO",Z117=2),"POSIBLE",IF(AND(K117="PROBABLE",Z117=2),"IMPROBABLE",IF(AND(K117="POSIBLE",Z117=2),"RARO","RARO")))))))&amp;L117,[11]CONVENCIONESFORMULAS!$H$14:$K$38,4,0)))</f>
        <v>#N/A</v>
      </c>
      <c r="AG117" s="272" t="s">
        <v>209</v>
      </c>
      <c r="AH117" s="272"/>
      <c r="AI117" s="272"/>
      <c r="AJ117" s="272"/>
      <c r="AK117" s="272"/>
      <c r="AL117" s="273" t="s">
        <v>302</v>
      </c>
    </row>
    <row r="118" spans="1:38" s="136" customFormat="1" ht="40.5" customHeight="1">
      <c r="A118" s="445">
        <v>72</v>
      </c>
      <c r="B118" s="657" t="s">
        <v>1036</v>
      </c>
      <c r="C118" s="482" t="s">
        <v>275</v>
      </c>
      <c r="D118" s="482" t="s">
        <v>527</v>
      </c>
      <c r="E118" s="448" t="s">
        <v>26</v>
      </c>
      <c r="F118" s="448" t="s">
        <v>193</v>
      </c>
      <c r="G118" s="448" t="s">
        <v>193</v>
      </c>
      <c r="H118" s="273" t="s">
        <v>782</v>
      </c>
      <c r="I118" s="279" t="s">
        <v>1667</v>
      </c>
      <c r="J118" s="461" t="s">
        <v>276</v>
      </c>
      <c r="K118" s="456" t="s">
        <v>44</v>
      </c>
      <c r="L118" s="454" t="s">
        <v>49</v>
      </c>
      <c r="M118" s="455" t="str">
        <f>+IF(K118="","",VLOOKUP(K118&amp;L118,[10]CONVENCIONESFORMULAS!$H$14:$K$38,4,0))</f>
        <v>E4</v>
      </c>
      <c r="N118" s="310" t="s">
        <v>1721</v>
      </c>
      <c r="O118" s="288" t="s">
        <v>1453</v>
      </c>
      <c r="P118" s="352" t="s">
        <v>528</v>
      </c>
      <c r="Q118" s="272" t="s">
        <v>142</v>
      </c>
      <c r="R118" s="272" t="s">
        <v>144</v>
      </c>
      <c r="S118" s="275" t="s">
        <v>914</v>
      </c>
      <c r="T118" s="272" t="s">
        <v>146</v>
      </c>
      <c r="U118" s="272" t="s">
        <v>148</v>
      </c>
      <c r="V118" s="272" t="s">
        <v>151</v>
      </c>
      <c r="W118" s="273" t="s">
        <v>153</v>
      </c>
      <c r="X118" s="118" t="s">
        <v>1454</v>
      </c>
      <c r="Y118" s="272" t="s">
        <v>155</v>
      </c>
      <c r="Z118" s="285">
        <v>100</v>
      </c>
      <c r="AA118" s="285" t="str">
        <f t="shared" si="20"/>
        <v>Fuerte</v>
      </c>
      <c r="AB118" s="272" t="s">
        <v>195</v>
      </c>
      <c r="AC118" s="285" t="str">
        <f>+IFERROR(VLOOKUP(AA118&amp;AB118,'[10]DISEÑO DE CONTROLES'!$D$6:$E$14,2,0),"")</f>
        <v>Fuerte</v>
      </c>
      <c r="AD118" s="272" t="s">
        <v>164</v>
      </c>
      <c r="AE118" s="272" t="s">
        <v>164</v>
      </c>
      <c r="AF118" s="469" t="e">
        <f>+IF(Z118="","",IF(Z118=0,M118,VLOOKUP(IF(Z118=0,M118,IF(AND(K118="CASI SEGURO",Z118=1),"PROBABLE",IF(AND(K118="PROBABLE",Z118=1),"POSIBLE",IF(AND(K118="POSIBLE",Z118=1),"IMPROBABLE",IF(AND(K118="CASI SEGURO",Z118=2),"POSIBLE",IF(AND(K118="PROBABLE",Z118=2),"IMPROBABLE",IF(AND(K118="POSIBLE",Z118=2),"RARO","RARO")))))))&amp;L118,[11]CONVENCIONESFORMULAS!$H$14:$K$38,4,0)))</f>
        <v>#N/A</v>
      </c>
      <c r="AG118" s="454" t="s">
        <v>209</v>
      </c>
      <c r="AH118" s="454"/>
      <c r="AI118" s="454"/>
      <c r="AJ118" s="454"/>
      <c r="AK118" s="454"/>
      <c r="AL118" s="461" t="s">
        <v>302</v>
      </c>
    </row>
    <row r="119" spans="1:38" s="136" customFormat="1" ht="48.75" customHeight="1">
      <c r="A119" s="446"/>
      <c r="B119" s="661"/>
      <c r="C119" s="503"/>
      <c r="D119" s="503"/>
      <c r="E119" s="449"/>
      <c r="F119" s="449"/>
      <c r="G119" s="449"/>
      <c r="H119" s="273" t="s">
        <v>783</v>
      </c>
      <c r="I119" s="279" t="s">
        <v>1667</v>
      </c>
      <c r="J119" s="461"/>
      <c r="K119" s="456"/>
      <c r="L119" s="454"/>
      <c r="M119" s="455"/>
      <c r="N119" s="310" t="s">
        <v>1722</v>
      </c>
      <c r="O119" s="288" t="s">
        <v>913</v>
      </c>
      <c r="P119" s="352" t="s">
        <v>528</v>
      </c>
      <c r="Q119" s="272" t="s">
        <v>142</v>
      </c>
      <c r="R119" s="272" t="s">
        <v>144</v>
      </c>
      <c r="S119" s="275" t="s">
        <v>914</v>
      </c>
      <c r="T119" s="272" t="s">
        <v>146</v>
      </c>
      <c r="U119" s="272" t="s">
        <v>148</v>
      </c>
      <c r="V119" s="272" t="s">
        <v>151</v>
      </c>
      <c r="W119" s="273" t="s">
        <v>153</v>
      </c>
      <c r="X119" s="118" t="s">
        <v>284</v>
      </c>
      <c r="Y119" s="272" t="s">
        <v>155</v>
      </c>
      <c r="Z119" s="285">
        <v>100</v>
      </c>
      <c r="AA119" s="285" t="str">
        <f t="shared" ref="AA119" si="25">+IF(AND(Z119&gt;=96,Z119&lt;=100),"Fuerte",IF(AND(Z119&gt;=86,Z119&lt;=95),"Moderado","Débil"))</f>
        <v>Fuerte</v>
      </c>
      <c r="AB119" s="272" t="s">
        <v>195</v>
      </c>
      <c r="AC119" s="285" t="str">
        <f>+IFERROR(VLOOKUP(AA119&amp;AB119,'[10]DISEÑO DE CONTROLES'!$D$6:$E$14,2,0),"")</f>
        <v>Fuerte</v>
      </c>
      <c r="AD119" s="272" t="s">
        <v>164</v>
      </c>
      <c r="AE119" s="272" t="s">
        <v>164</v>
      </c>
      <c r="AF119" s="469"/>
      <c r="AG119" s="454"/>
      <c r="AH119" s="454"/>
      <c r="AI119" s="454"/>
      <c r="AJ119" s="454"/>
      <c r="AK119" s="454"/>
      <c r="AL119" s="461"/>
    </row>
    <row r="120" spans="1:38" s="136" customFormat="1" ht="41.25" customHeight="1">
      <c r="A120" s="446"/>
      <c r="B120" s="661"/>
      <c r="C120" s="503"/>
      <c r="D120" s="503"/>
      <c r="E120" s="449"/>
      <c r="F120" s="449"/>
      <c r="G120" s="449"/>
      <c r="H120" s="288" t="s">
        <v>784</v>
      </c>
      <c r="I120" s="279" t="s">
        <v>1720</v>
      </c>
      <c r="J120" s="461"/>
      <c r="K120" s="456"/>
      <c r="L120" s="454"/>
      <c r="M120" s="455"/>
      <c r="N120" s="310" t="s">
        <v>1723</v>
      </c>
      <c r="O120" s="288" t="s">
        <v>785</v>
      </c>
      <c r="P120" s="352" t="s">
        <v>529</v>
      </c>
      <c r="Q120" s="272" t="s">
        <v>142</v>
      </c>
      <c r="R120" s="272" t="s">
        <v>144</v>
      </c>
      <c r="S120" s="275" t="s">
        <v>279</v>
      </c>
      <c r="T120" s="272" t="s">
        <v>146</v>
      </c>
      <c r="U120" s="272" t="s">
        <v>149</v>
      </c>
      <c r="V120" s="272" t="s">
        <v>151</v>
      </c>
      <c r="W120" s="273" t="s">
        <v>153</v>
      </c>
      <c r="X120" s="118" t="s">
        <v>530</v>
      </c>
      <c r="Y120" s="272" t="s">
        <v>155</v>
      </c>
      <c r="Z120" s="285">
        <v>95</v>
      </c>
      <c r="AA120" s="285" t="str">
        <f>+IF(AND(Z120&gt;=96,Z120&lt;=100),"Fuerte",IF(AND(Z120&gt;=86,Z120&lt;=95),"Moderado","Débil"))</f>
        <v>Moderado</v>
      </c>
      <c r="AB120" s="272" t="s">
        <v>195</v>
      </c>
      <c r="AC120" s="285" t="str">
        <f>+IFERROR(VLOOKUP(AA120&amp;AB120,'[10]DISEÑO DE CONTROLES'!$D$6:$E$14,2,0),"")</f>
        <v>Moderado</v>
      </c>
      <c r="AD120" s="272" t="s">
        <v>164</v>
      </c>
      <c r="AE120" s="272" t="s">
        <v>164</v>
      </c>
      <c r="AF120" s="469"/>
      <c r="AG120" s="454"/>
      <c r="AH120" s="454"/>
      <c r="AI120" s="454"/>
      <c r="AJ120" s="454"/>
      <c r="AK120" s="454"/>
      <c r="AL120" s="461"/>
    </row>
    <row r="121" spans="1:38" s="136" customFormat="1" ht="57" customHeight="1">
      <c r="A121" s="446"/>
      <c r="B121" s="661"/>
      <c r="C121" s="503"/>
      <c r="D121" s="503"/>
      <c r="E121" s="449"/>
      <c r="F121" s="449"/>
      <c r="G121" s="449"/>
      <c r="H121" s="288" t="s">
        <v>784</v>
      </c>
      <c r="I121" s="279" t="s">
        <v>1720</v>
      </c>
      <c r="J121" s="461"/>
      <c r="K121" s="456"/>
      <c r="L121" s="454"/>
      <c r="M121" s="455"/>
      <c r="N121" s="310" t="s">
        <v>1724</v>
      </c>
      <c r="O121" s="288" t="s">
        <v>1455</v>
      </c>
      <c r="P121" s="352" t="s">
        <v>285</v>
      </c>
      <c r="Q121" s="272" t="s">
        <v>142</v>
      </c>
      <c r="R121" s="272" t="s">
        <v>144</v>
      </c>
      <c r="S121" s="275" t="s">
        <v>279</v>
      </c>
      <c r="T121" s="272" t="s">
        <v>146</v>
      </c>
      <c r="U121" s="272" t="s">
        <v>149</v>
      </c>
      <c r="V121" s="272" t="s">
        <v>151</v>
      </c>
      <c r="W121" s="273" t="s">
        <v>153</v>
      </c>
      <c r="X121" s="118" t="s">
        <v>286</v>
      </c>
      <c r="Y121" s="272" t="s">
        <v>155</v>
      </c>
      <c r="Z121" s="285">
        <v>95</v>
      </c>
      <c r="AA121" s="285" t="str">
        <f t="shared" si="20"/>
        <v>Moderado</v>
      </c>
      <c r="AB121" s="272" t="s">
        <v>195</v>
      </c>
      <c r="AC121" s="285" t="str">
        <f>+IFERROR(VLOOKUP(AA121&amp;AB121,'[10]DISEÑO DE CONTROLES'!$D$6:$E$14,2,0),"")</f>
        <v>Moderado</v>
      </c>
      <c r="AD121" s="272" t="s">
        <v>164</v>
      </c>
      <c r="AE121" s="272" t="s">
        <v>164</v>
      </c>
      <c r="AF121" s="469"/>
      <c r="AG121" s="454"/>
      <c r="AH121" s="454"/>
      <c r="AI121" s="454"/>
      <c r="AJ121" s="454"/>
      <c r="AK121" s="454"/>
      <c r="AL121" s="461"/>
    </row>
    <row r="122" spans="1:38" s="136" customFormat="1" ht="64.5" customHeight="1">
      <c r="A122" s="447"/>
      <c r="B122" s="658"/>
      <c r="C122" s="483"/>
      <c r="D122" s="483"/>
      <c r="E122" s="450"/>
      <c r="F122" s="450"/>
      <c r="G122" s="450"/>
      <c r="H122" s="288" t="s">
        <v>784</v>
      </c>
      <c r="I122" s="279" t="s">
        <v>1720</v>
      </c>
      <c r="J122" s="461"/>
      <c r="K122" s="456"/>
      <c r="L122" s="454"/>
      <c r="M122" s="455"/>
      <c r="N122" s="310" t="s">
        <v>1725</v>
      </c>
      <c r="O122" s="288" t="s">
        <v>912</v>
      </c>
      <c r="P122" s="352" t="s">
        <v>287</v>
      </c>
      <c r="Q122" s="272" t="s">
        <v>142</v>
      </c>
      <c r="R122" s="272" t="s">
        <v>144</v>
      </c>
      <c r="S122" s="275" t="s">
        <v>846</v>
      </c>
      <c r="T122" s="272" t="s">
        <v>146</v>
      </c>
      <c r="U122" s="272" t="s">
        <v>149</v>
      </c>
      <c r="V122" s="272" t="s">
        <v>151</v>
      </c>
      <c r="W122" s="273" t="s">
        <v>153</v>
      </c>
      <c r="X122" s="118" t="s">
        <v>288</v>
      </c>
      <c r="Y122" s="272" t="s">
        <v>155</v>
      </c>
      <c r="Z122" s="285">
        <v>95</v>
      </c>
      <c r="AA122" s="285" t="str">
        <f t="shared" si="20"/>
        <v>Moderado</v>
      </c>
      <c r="AB122" s="272" t="s">
        <v>195</v>
      </c>
      <c r="AC122" s="285" t="str">
        <f>+IFERROR(VLOOKUP(AA122&amp;AB122,'[10]DISEÑO DE CONTROLES'!$D$6:$E$14,2,0),"")</f>
        <v>Moderado</v>
      </c>
      <c r="AD122" s="272" t="s">
        <v>164</v>
      </c>
      <c r="AE122" s="272" t="s">
        <v>164</v>
      </c>
      <c r="AF122" s="469"/>
      <c r="AG122" s="454"/>
      <c r="AH122" s="454"/>
      <c r="AI122" s="454"/>
      <c r="AJ122" s="454"/>
      <c r="AK122" s="454"/>
      <c r="AL122" s="461"/>
    </row>
    <row r="123" spans="1:38" s="136" customFormat="1" ht="42" customHeight="1">
      <c r="A123" s="445">
        <v>73</v>
      </c>
      <c r="B123" s="657" t="s">
        <v>1036</v>
      </c>
      <c r="C123" s="482" t="s">
        <v>405</v>
      </c>
      <c r="D123" s="482" t="s">
        <v>406</v>
      </c>
      <c r="E123" s="448" t="s">
        <v>26</v>
      </c>
      <c r="F123" s="448" t="s">
        <v>193</v>
      </c>
      <c r="G123" s="484" t="s">
        <v>193</v>
      </c>
      <c r="H123" s="273" t="s">
        <v>407</v>
      </c>
      <c r="I123" s="272" t="s">
        <v>1528</v>
      </c>
      <c r="J123" s="461" t="s">
        <v>411</v>
      </c>
      <c r="K123" s="456" t="s">
        <v>43</v>
      </c>
      <c r="L123" s="454" t="s">
        <v>8</v>
      </c>
      <c r="M123" s="493" t="str">
        <f>+IF(K123="","",VLOOKUP(K123&amp;L123,[22]CONVENCIONESFORMULAS!$H$14:$K$38,4,0))</f>
        <v>A4</v>
      </c>
      <c r="N123" s="210" t="s">
        <v>1529</v>
      </c>
      <c r="O123" s="273" t="s">
        <v>956</v>
      </c>
      <c r="P123" s="352" t="s">
        <v>412</v>
      </c>
      <c r="Q123" s="272" t="s">
        <v>142</v>
      </c>
      <c r="R123" s="272" t="s">
        <v>144</v>
      </c>
      <c r="S123" s="273" t="s">
        <v>427</v>
      </c>
      <c r="T123" s="272" t="s">
        <v>146</v>
      </c>
      <c r="U123" s="272" t="s">
        <v>148</v>
      </c>
      <c r="V123" s="272" t="s">
        <v>151</v>
      </c>
      <c r="W123" s="273" t="s">
        <v>153</v>
      </c>
      <c r="X123" s="288" t="s">
        <v>428</v>
      </c>
      <c r="Y123" s="272" t="s">
        <v>155</v>
      </c>
      <c r="Z123" s="285">
        <f>+IFERROR(VLOOKUP(Q123&amp;R123,'[22]CRITERIOS EVALUACIÓN'!$F$5:$I$18,4,0),0)+IFERROR(VLOOKUP(T123,'[22]CRITERIOS EVALUACIÓN'!$G$5:$I$18,3,0),0)+IFERROR(VLOOKUP('[22]MAPA DE RIESGOS 2019'!S29,'[22]CRITERIOS EVALUACIÓN'!$G$5:$I$18,3,0),0)+IFERROR(VLOOKUP('[22]MAPA DE RIESGOS 2019'!T29,'[22]CRITERIOS EVALUACIÓN'!$G$5:$I$18,3,0),0)+IFERROR(VLOOKUP(W123,'[22]CRITERIOS EVALUACIÓN'!$G$5:$I$18,3,0),0)+IFERROR(VLOOKUP(Y123,'[22]CRITERIOS EVALUACIÓN'!$G$5:$I$18,3,0),0)</f>
        <v>100</v>
      </c>
      <c r="AA123" s="285" t="str">
        <f>+IF(AND(Z123&gt;=96,Z123&lt;=100),"Fuerte",IF(AND(Z123&gt;=86,Z123&lt;=95),"Moderado","Débil"))</f>
        <v>Fuerte</v>
      </c>
      <c r="AB123" s="272" t="s">
        <v>195</v>
      </c>
      <c r="AC123" s="285" t="str">
        <f>+IFERROR(VLOOKUP(AA123&amp;AB123,'[22]DISEÑO DE CONTROLES'!$D$6:$E$14,2,0),"")</f>
        <v>Fuerte</v>
      </c>
      <c r="AD123" s="272" t="s">
        <v>164</v>
      </c>
      <c r="AE123" s="279" t="s">
        <v>164</v>
      </c>
      <c r="AF123" s="459" t="e">
        <f>+IF(Z123="","",IF(Z123=0,M123,VLOOKUP(IF(Z123=0,M123,IF(AND(K123="CASI SEGURO",Z123=1),"PROBABLE",IF(AND(K123="PROBABLE",Z123=1),"POSIBLE",IF(AND(K123="POSIBLE",Z123=1),"IMPROBABLE",IF(AND(K123="CASI SEGURO",Z123=2),"POSIBLE",IF(AND(K123="PROBABLE",Z123=2),"IMPROBABLE",IF(AND(K123="POSIBLE",Z123=2),"RARO","RARO")))))))&amp;L123,[2]CONVENCIONESFORMULAS!$H$14:$K$38,4,0)))</f>
        <v>#N/A</v>
      </c>
      <c r="AG123" s="454" t="s">
        <v>210</v>
      </c>
      <c r="AH123" s="461" t="s">
        <v>429</v>
      </c>
      <c r="AI123" s="461" t="s">
        <v>259</v>
      </c>
      <c r="AJ123" s="461" t="s">
        <v>413</v>
      </c>
      <c r="AK123" s="461" t="s">
        <v>430</v>
      </c>
      <c r="AL123" s="461" t="s">
        <v>386</v>
      </c>
    </row>
    <row r="124" spans="1:38" s="136" customFormat="1" ht="57" customHeight="1">
      <c r="A124" s="446"/>
      <c r="B124" s="661"/>
      <c r="C124" s="503"/>
      <c r="D124" s="503"/>
      <c r="E124" s="449"/>
      <c r="F124" s="449"/>
      <c r="G124" s="497"/>
      <c r="H124" s="273" t="s">
        <v>408</v>
      </c>
      <c r="I124" s="272" t="s">
        <v>1528</v>
      </c>
      <c r="J124" s="461"/>
      <c r="K124" s="456"/>
      <c r="L124" s="454"/>
      <c r="M124" s="493"/>
      <c r="N124" s="210" t="s">
        <v>1529</v>
      </c>
      <c r="O124" s="273" t="s">
        <v>957</v>
      </c>
      <c r="P124" s="352" t="s">
        <v>412</v>
      </c>
      <c r="Q124" s="272" t="s">
        <v>142</v>
      </c>
      <c r="R124" s="272" t="s">
        <v>144</v>
      </c>
      <c r="S124" s="273" t="s">
        <v>427</v>
      </c>
      <c r="T124" s="272" t="s">
        <v>146</v>
      </c>
      <c r="U124" s="272" t="s">
        <v>148</v>
      </c>
      <c r="V124" s="272" t="s">
        <v>151</v>
      </c>
      <c r="W124" s="273" t="s">
        <v>153</v>
      </c>
      <c r="X124" s="288" t="s">
        <v>428</v>
      </c>
      <c r="Y124" s="272" t="s">
        <v>155</v>
      </c>
      <c r="Z124" s="285">
        <v>100</v>
      </c>
      <c r="AA124" s="285" t="str">
        <f t="shared" ref="AA124:AA126" si="26">+IF(AND(Z124&gt;=96,Z124&lt;=100),"Fuerte",IF(AND(Z124&gt;=86,Z124&lt;=95),"Moderado","Débil"))</f>
        <v>Fuerte</v>
      </c>
      <c r="AB124" s="272" t="s">
        <v>195</v>
      </c>
      <c r="AC124" s="285" t="str">
        <f>+IFERROR(VLOOKUP(AA124&amp;AB124,'[22]DISEÑO DE CONTROLES'!$D$6:$E$14,2,0),"")</f>
        <v>Fuerte</v>
      </c>
      <c r="AD124" s="272" t="s">
        <v>164</v>
      </c>
      <c r="AE124" s="279" t="s">
        <v>164</v>
      </c>
      <c r="AF124" s="459"/>
      <c r="AG124" s="454"/>
      <c r="AH124" s="461"/>
      <c r="AI124" s="461"/>
      <c r="AJ124" s="461"/>
      <c r="AK124" s="461"/>
      <c r="AL124" s="461"/>
    </row>
    <row r="125" spans="1:38" s="136" customFormat="1" ht="44.25" customHeight="1">
      <c r="A125" s="446"/>
      <c r="B125" s="661"/>
      <c r="C125" s="503"/>
      <c r="D125" s="503"/>
      <c r="E125" s="449"/>
      <c r="F125" s="449"/>
      <c r="G125" s="497"/>
      <c r="H125" s="273" t="s">
        <v>409</v>
      </c>
      <c r="I125" s="272" t="s">
        <v>1528</v>
      </c>
      <c r="J125" s="461"/>
      <c r="K125" s="456"/>
      <c r="L125" s="454"/>
      <c r="M125" s="493"/>
      <c r="N125" s="210" t="s">
        <v>1529</v>
      </c>
      <c r="O125" s="273" t="s">
        <v>958</v>
      </c>
      <c r="P125" s="352" t="s">
        <v>412</v>
      </c>
      <c r="Q125" s="272" t="s">
        <v>142</v>
      </c>
      <c r="R125" s="272" t="s">
        <v>144</v>
      </c>
      <c r="S125" s="273" t="s">
        <v>427</v>
      </c>
      <c r="T125" s="272" t="s">
        <v>146</v>
      </c>
      <c r="U125" s="272" t="s">
        <v>148</v>
      </c>
      <c r="V125" s="272" t="s">
        <v>151</v>
      </c>
      <c r="W125" s="273" t="s">
        <v>153</v>
      </c>
      <c r="X125" s="288" t="s">
        <v>428</v>
      </c>
      <c r="Y125" s="272" t="s">
        <v>155</v>
      </c>
      <c r="Z125" s="285">
        <v>100</v>
      </c>
      <c r="AA125" s="285" t="str">
        <f t="shared" si="26"/>
        <v>Fuerte</v>
      </c>
      <c r="AB125" s="272" t="s">
        <v>195</v>
      </c>
      <c r="AC125" s="285" t="str">
        <f>+IFERROR(VLOOKUP(AA125&amp;AB125,'[22]DISEÑO DE CONTROLES'!$D$6:$E$14,2,0),"")</f>
        <v>Fuerte</v>
      </c>
      <c r="AD125" s="272" t="s">
        <v>164</v>
      </c>
      <c r="AE125" s="279" t="s">
        <v>164</v>
      </c>
      <c r="AF125" s="459"/>
      <c r="AG125" s="454"/>
      <c r="AH125" s="461"/>
      <c r="AI125" s="461"/>
      <c r="AJ125" s="461"/>
      <c r="AK125" s="461"/>
      <c r="AL125" s="461"/>
    </row>
    <row r="126" spans="1:38" s="136" customFormat="1" ht="60" customHeight="1">
      <c r="A126" s="446"/>
      <c r="B126" s="661"/>
      <c r="C126" s="483"/>
      <c r="D126" s="483"/>
      <c r="E126" s="449"/>
      <c r="F126" s="449"/>
      <c r="G126" s="497"/>
      <c r="H126" s="273" t="s">
        <v>410</v>
      </c>
      <c r="I126" s="272" t="s">
        <v>1528</v>
      </c>
      <c r="J126" s="461"/>
      <c r="K126" s="456"/>
      <c r="L126" s="454"/>
      <c r="M126" s="493"/>
      <c r="N126" s="210" t="s">
        <v>1529</v>
      </c>
      <c r="O126" s="273" t="s">
        <v>959</v>
      </c>
      <c r="P126" s="352" t="s">
        <v>412</v>
      </c>
      <c r="Q126" s="272" t="s">
        <v>142</v>
      </c>
      <c r="R126" s="272" t="s">
        <v>144</v>
      </c>
      <c r="S126" s="273" t="s">
        <v>427</v>
      </c>
      <c r="T126" s="272" t="s">
        <v>146</v>
      </c>
      <c r="U126" s="272" t="s">
        <v>148</v>
      </c>
      <c r="V126" s="272" t="s">
        <v>151</v>
      </c>
      <c r="W126" s="273" t="s">
        <v>153</v>
      </c>
      <c r="X126" s="288" t="s">
        <v>428</v>
      </c>
      <c r="Y126" s="272" t="s">
        <v>155</v>
      </c>
      <c r="Z126" s="285">
        <v>100</v>
      </c>
      <c r="AA126" s="285" t="str">
        <f t="shared" si="26"/>
        <v>Fuerte</v>
      </c>
      <c r="AB126" s="272" t="s">
        <v>195</v>
      </c>
      <c r="AC126" s="285" t="str">
        <f>+IFERROR(VLOOKUP(AA126&amp;AB126,'[22]DISEÑO DE CONTROLES'!$D$6:$E$14,2,0),"")</f>
        <v>Fuerte</v>
      </c>
      <c r="AD126" s="272" t="s">
        <v>164</v>
      </c>
      <c r="AE126" s="279" t="s">
        <v>164</v>
      </c>
      <c r="AF126" s="459"/>
      <c r="AG126" s="454"/>
      <c r="AH126" s="461"/>
      <c r="AI126" s="461"/>
      <c r="AJ126" s="461"/>
      <c r="AK126" s="461"/>
      <c r="AL126" s="461"/>
    </row>
    <row r="127" spans="1:38" s="136" customFormat="1" ht="54" customHeight="1">
      <c r="A127" s="445">
        <v>74</v>
      </c>
      <c r="B127" s="657" t="s">
        <v>1036</v>
      </c>
      <c r="C127" s="482" t="s">
        <v>443</v>
      </c>
      <c r="D127" s="482" t="s">
        <v>444</v>
      </c>
      <c r="E127" s="448" t="s">
        <v>62</v>
      </c>
      <c r="F127" s="448" t="s">
        <v>193</v>
      </c>
      <c r="G127" s="484" t="s">
        <v>193</v>
      </c>
      <c r="H127" s="288" t="s">
        <v>818</v>
      </c>
      <c r="I127" s="272" t="s">
        <v>1530</v>
      </c>
      <c r="J127" s="461" t="s">
        <v>445</v>
      </c>
      <c r="K127" s="456" t="s">
        <v>44</v>
      </c>
      <c r="L127" s="454" t="s">
        <v>49</v>
      </c>
      <c r="M127" s="493" t="str">
        <f>+IF(K127="","",VLOOKUP(K127&amp;L127,CONVENCIONESFORMULAS!$H$14:$K$38,4,0))</f>
        <v>E4</v>
      </c>
      <c r="N127" s="288" t="s">
        <v>1532</v>
      </c>
      <c r="O127" s="288" t="s">
        <v>839</v>
      </c>
      <c r="P127" s="352" t="s">
        <v>446</v>
      </c>
      <c r="Q127" s="272" t="s">
        <v>142</v>
      </c>
      <c r="R127" s="272" t="s">
        <v>144</v>
      </c>
      <c r="S127" s="273" t="s">
        <v>257</v>
      </c>
      <c r="T127" s="272" t="s">
        <v>146</v>
      </c>
      <c r="U127" s="272" t="s">
        <v>148</v>
      </c>
      <c r="V127" s="272" t="s">
        <v>151</v>
      </c>
      <c r="W127" s="273" t="s">
        <v>153</v>
      </c>
      <c r="X127" s="288" t="s">
        <v>447</v>
      </c>
      <c r="Y127" s="272" t="s">
        <v>155</v>
      </c>
      <c r="Z127" s="285">
        <f>+IFERROR(VLOOKUP(Q127&amp;R127,'CRITERIOS EVALUACIÓN'!$F$5:$I$18,4,0),0)+IFERROR(VLOOKUP(T127,'CRITERIOS EVALUACIÓN'!$G$5:$I$18,3,0),0)+IFERROR(VLOOKUP('MAPA INST RIESGOS 2021'!U127,'CRITERIOS EVALUACIÓN'!$G$5:$I$18,3,0),0)+IFERROR(VLOOKUP('MAPA INST RIESGOS 2021'!V127,'CRITERIOS EVALUACIÓN'!$G$5:$I$18,3,0),0)+IFERROR(VLOOKUP(W127,'CRITERIOS EVALUACIÓN'!$G$5:$I$18,3,0),0)+IFERROR(VLOOKUP(Y127,'CRITERIOS EVALUACIÓN'!$G$5:$I$18,3,0),0)</f>
        <v>100</v>
      </c>
      <c r="AA127" s="285" t="str">
        <f t="shared" ref="AA127:AA133" si="27">+IF(AND(Z127&gt;=96,Z127&lt;=100),"Fuerte",IF(AND(Z127&gt;=86,Z127&lt;=95),"Moderado","Débil"))</f>
        <v>Fuerte</v>
      </c>
      <c r="AB127" s="272" t="s">
        <v>195</v>
      </c>
      <c r="AC127" s="285" t="str">
        <f>+IFERROR(VLOOKUP(AA127&amp;AB127,'DISEÑO DE CONTROLES'!$D$6:$E$14,2,0),"")</f>
        <v>Fuerte</v>
      </c>
      <c r="AD127" s="272" t="s">
        <v>164</v>
      </c>
      <c r="AE127" s="279" t="s">
        <v>165</v>
      </c>
      <c r="AF127" s="489" t="e">
        <f>+IF(Z127="","",IF(Z127=0,M127,VLOOKUP(IF(Z127=0,M127,IF(AND(K127="CASI SEGURO",Z127=1),"PROBABLE",IF(AND(K127="PROBABLE",Z127=1),"POSIBLE",IF(AND(K127="POSIBLE",Z127=1),"IMPROBABLE",IF(AND(K127="CASI SEGURO",Z127=2),"POSIBLE",IF(AND(K127="PROBABLE",Z127=2),"IMPROBABLE",IF(AND(K127="POSIBLE",Z127=2),"RARO","RARO")))))))&amp;L127,[16]CONVENCIONESFORMULAS!$H$14:$K$38,4,0)))</f>
        <v>#N/A</v>
      </c>
      <c r="AG127" s="454" t="s">
        <v>210</v>
      </c>
      <c r="AH127" s="461" t="s">
        <v>1018</v>
      </c>
      <c r="AI127" s="461" t="s">
        <v>260</v>
      </c>
      <c r="AJ127" s="461" t="s">
        <v>442</v>
      </c>
      <c r="AK127" s="461" t="s">
        <v>1019</v>
      </c>
      <c r="AL127" s="461" t="s">
        <v>357</v>
      </c>
    </row>
    <row r="128" spans="1:38" s="136" customFormat="1" ht="51" customHeight="1">
      <c r="A128" s="447"/>
      <c r="B128" s="658"/>
      <c r="C128" s="483"/>
      <c r="D128" s="483"/>
      <c r="E128" s="450"/>
      <c r="F128" s="450"/>
      <c r="G128" s="485"/>
      <c r="H128" s="288" t="s">
        <v>819</v>
      </c>
      <c r="I128" s="272" t="s">
        <v>1523</v>
      </c>
      <c r="J128" s="461"/>
      <c r="K128" s="456"/>
      <c r="L128" s="454"/>
      <c r="M128" s="493"/>
      <c r="N128" s="288" t="s">
        <v>1531</v>
      </c>
      <c r="O128" s="288" t="s">
        <v>840</v>
      </c>
      <c r="P128" s="352" t="s">
        <v>446</v>
      </c>
      <c r="Q128" s="272" t="s">
        <v>142</v>
      </c>
      <c r="R128" s="272" t="s">
        <v>144</v>
      </c>
      <c r="S128" s="273" t="s">
        <v>257</v>
      </c>
      <c r="T128" s="272" t="s">
        <v>146</v>
      </c>
      <c r="U128" s="272" t="s">
        <v>148</v>
      </c>
      <c r="V128" s="272" t="s">
        <v>151</v>
      </c>
      <c r="W128" s="273" t="s">
        <v>153</v>
      </c>
      <c r="X128" s="288" t="s">
        <v>258</v>
      </c>
      <c r="Y128" s="272" t="s">
        <v>155</v>
      </c>
      <c r="Z128" s="285">
        <f>+IFERROR(VLOOKUP(Q128&amp;R128,'CRITERIOS EVALUACIÓN'!$F$5:$I$18,4,0),0)+IFERROR(VLOOKUP(T128,'CRITERIOS EVALUACIÓN'!$G$5:$I$18,3,0),0)+IFERROR(VLOOKUP('MAPA INST RIESGOS 2021'!U128,'CRITERIOS EVALUACIÓN'!$G$5:$I$18,3,0),0)+IFERROR(VLOOKUP('MAPA INST RIESGOS 2021'!V128,'CRITERIOS EVALUACIÓN'!$G$5:$I$18,3,0),0)+IFERROR(VLOOKUP(W128,'CRITERIOS EVALUACIÓN'!$G$5:$I$18,3,0),0)+IFERROR(VLOOKUP(Y128,'CRITERIOS EVALUACIÓN'!$G$5:$I$18,3,0),0)</f>
        <v>100</v>
      </c>
      <c r="AA128" s="285" t="str">
        <f t="shared" si="27"/>
        <v>Fuerte</v>
      </c>
      <c r="AB128" s="272" t="s">
        <v>195</v>
      </c>
      <c r="AC128" s="285" t="str">
        <f>+IFERROR(VLOOKUP(AA128&amp;AB128,'DISEÑO DE CONTROLES'!$D$6:$E$14,2,0),"")</f>
        <v>Fuerte</v>
      </c>
      <c r="AD128" s="272" t="s">
        <v>164</v>
      </c>
      <c r="AE128" s="279" t="s">
        <v>165</v>
      </c>
      <c r="AF128" s="489"/>
      <c r="AG128" s="454"/>
      <c r="AH128" s="461"/>
      <c r="AI128" s="461"/>
      <c r="AJ128" s="461"/>
      <c r="AK128" s="461"/>
      <c r="AL128" s="461"/>
    </row>
    <row r="129" spans="1:38" s="136" customFormat="1" ht="80.25" customHeight="1">
      <c r="A129" s="267">
        <v>75</v>
      </c>
      <c r="B129" s="668" t="s">
        <v>1041</v>
      </c>
      <c r="C129" s="290" t="s">
        <v>1591</v>
      </c>
      <c r="D129" s="296" t="s">
        <v>1387</v>
      </c>
      <c r="E129" s="268" t="s">
        <v>26</v>
      </c>
      <c r="F129" s="268" t="s">
        <v>193</v>
      </c>
      <c r="G129" s="291" t="s">
        <v>193</v>
      </c>
      <c r="H129" s="249" t="s">
        <v>1391</v>
      </c>
      <c r="I129" s="279" t="s">
        <v>1394</v>
      </c>
      <c r="J129" s="301" t="s">
        <v>1392</v>
      </c>
      <c r="K129" s="285" t="s">
        <v>43</v>
      </c>
      <c r="L129" s="272" t="s">
        <v>8</v>
      </c>
      <c r="M129" s="277" t="str">
        <f>+IF(K129="","",VLOOKUP(K129&amp;L129,[8]CONVENCIONESFORMULAS!$H$14:$K$38,4,0))</f>
        <v>A4</v>
      </c>
      <c r="N129" s="212" t="s">
        <v>1592</v>
      </c>
      <c r="O129" s="210" t="s">
        <v>1592</v>
      </c>
      <c r="P129" s="352" t="s">
        <v>193</v>
      </c>
      <c r="Q129" s="272" t="s">
        <v>143</v>
      </c>
      <c r="R129" s="272" t="s">
        <v>145</v>
      </c>
      <c r="S129" s="272" t="s">
        <v>193</v>
      </c>
      <c r="T129" s="272" t="s">
        <v>147</v>
      </c>
      <c r="U129" s="272" t="s">
        <v>150</v>
      </c>
      <c r="V129" s="272" t="s">
        <v>152</v>
      </c>
      <c r="W129" s="273" t="s">
        <v>154</v>
      </c>
      <c r="X129" s="272" t="s">
        <v>193</v>
      </c>
      <c r="Y129" s="272" t="s">
        <v>157</v>
      </c>
      <c r="Z129" s="285">
        <f>+IFERROR(VLOOKUP(Q129&amp;R129,'[8]CRITERIOS EVALUACIÓN'!$F$5:$I$18,4,0),0)+IFERROR(VLOOKUP(T129,'[8]CRITERIOS EVALUACIÓN'!$G$5:$I$18,3,0),0)+IFERROR(VLOOKUP('[8]MAPA DE RIESGOS 2020'!S127,'[8]CRITERIOS EVALUACIÓN'!$G$5:$I$18,3,0),0)+IFERROR(VLOOKUP('[8]MAPA DE RIESGOS 2020'!T127,'[8]CRITERIOS EVALUACIÓN'!$G$5:$I$18,3,0),0)+IFERROR(VLOOKUP(W129,'[8]CRITERIOS EVALUACIÓN'!$G$5:$I$18,3,0),0)+IFERROR(VLOOKUP(Y129,'[8]CRITERIOS EVALUACIÓN'!$G$5:$I$18,3,0),0)</f>
        <v>30</v>
      </c>
      <c r="AA129" s="285" t="str">
        <f t="shared" si="27"/>
        <v>Débil</v>
      </c>
      <c r="AB129" s="272" t="s">
        <v>217</v>
      </c>
      <c r="AC129" s="285" t="str">
        <f>+IFERROR(VLOOKUP(AA129&amp;AB129,'[8]DISEÑO DE CONTROLES'!$D$6:$E$14,2,0),"")</f>
        <v>Débil</v>
      </c>
      <c r="AD129" s="272" t="s">
        <v>165</v>
      </c>
      <c r="AE129" s="279" t="s">
        <v>165</v>
      </c>
      <c r="AF129" s="223" t="e">
        <f>+IF(Z129="","",IF(Z129=0,M129,VLOOKUP(IF(Z129=0,M129,IF(AND(K129="CASI SEGURO",Z129=1),"PROBABLE",IF(AND(K129="PROBABLE",Z129=1),"POSIBLE",IF(AND(K129="POSIBLE",Z129=1),"IMPROBABLE",IF(AND(K129="CASI SEGURO",Z129=2),"POSIBLE",IF(AND(K129="PROBABLE",Z129=2),"IMPROBABLE",IF(AND(K129="POSIBLE",Z129=2),"RARO","RARO")))))))&amp;L129,[2]CONVENCIONESFORMULAS!$H$14:$K$38,4,0)))</f>
        <v>#N/A</v>
      </c>
      <c r="AG129" s="272" t="s">
        <v>210</v>
      </c>
      <c r="AH129" s="190" t="s">
        <v>1388</v>
      </c>
      <c r="AI129" s="190" t="s">
        <v>843</v>
      </c>
      <c r="AJ129" s="301" t="s">
        <v>1389</v>
      </c>
      <c r="AK129" s="190" t="s">
        <v>1390</v>
      </c>
      <c r="AL129" s="266" t="s">
        <v>352</v>
      </c>
    </row>
    <row r="130" spans="1:38" s="136" customFormat="1" ht="45" customHeight="1">
      <c r="A130" s="445">
        <v>76</v>
      </c>
      <c r="B130" s="657" t="s">
        <v>1041</v>
      </c>
      <c r="C130" s="504" t="s">
        <v>1593</v>
      </c>
      <c r="D130" s="490" t="s">
        <v>1393</v>
      </c>
      <c r="E130" s="448" t="s">
        <v>26</v>
      </c>
      <c r="F130" s="448" t="s">
        <v>193</v>
      </c>
      <c r="G130" s="448" t="s">
        <v>193</v>
      </c>
      <c r="H130" s="301" t="s">
        <v>1594</v>
      </c>
      <c r="I130" s="279" t="s">
        <v>1396</v>
      </c>
      <c r="J130" s="490" t="s">
        <v>1397</v>
      </c>
      <c r="K130" s="445" t="s">
        <v>43</v>
      </c>
      <c r="L130" s="448" t="s">
        <v>49</v>
      </c>
      <c r="M130" s="472" t="str">
        <f>+IF(K130="","",VLOOKUP(K130&amp;L130,[8]CONVENCIONESFORMULAS!$H$14:$K$38,4,0))</f>
        <v>E3</v>
      </c>
      <c r="N130" s="250" t="s">
        <v>1596</v>
      </c>
      <c r="O130" s="288" t="s">
        <v>1598</v>
      </c>
      <c r="P130" s="352" t="s">
        <v>1599</v>
      </c>
      <c r="Q130" s="272" t="s">
        <v>142</v>
      </c>
      <c r="R130" s="272" t="s">
        <v>144</v>
      </c>
      <c r="S130" s="273" t="s">
        <v>889</v>
      </c>
      <c r="T130" s="272" t="s">
        <v>146</v>
      </c>
      <c r="U130" s="272" t="s">
        <v>148</v>
      </c>
      <c r="V130" s="272" t="s">
        <v>151</v>
      </c>
      <c r="W130" s="273" t="s">
        <v>153</v>
      </c>
      <c r="X130" s="190" t="s">
        <v>1600</v>
      </c>
      <c r="Y130" s="272" t="s">
        <v>155</v>
      </c>
      <c r="Z130" s="285">
        <f>+IFERROR(VLOOKUP(Q130&amp;R130,'[8]CRITERIOS EVALUACIÓN'!$F$5:$I$18,4,0),0)+IFERROR(VLOOKUP(T130,'[8]CRITERIOS EVALUACIÓN'!$G$5:$I$18,3,0),0)+IFERROR(VLOOKUP('[8]MAPA DE RIESGOS 2020'!S132,'[8]CRITERIOS EVALUACIÓN'!$G$5:$I$18,3,0),0)+IFERROR(VLOOKUP('[8]MAPA DE RIESGOS 2020'!T132,'[8]CRITERIOS EVALUACIÓN'!$G$5:$I$18,3,0),0)+IFERROR(VLOOKUP(W130,'[8]CRITERIOS EVALUACIÓN'!$G$5:$I$18,3,0),0)+IFERROR(VLOOKUP(Y130,'[8]CRITERIOS EVALUACIÓN'!$G$5:$I$18,3,0),0)</f>
        <v>100</v>
      </c>
      <c r="AA130" s="285" t="str">
        <f>+IF(AND(Z130&gt;=96,Z130&lt;=100),"Fuerte",IF(AND(Z130&gt;=86,Z130&lt;=95),"Moderado","Débil"))</f>
        <v>Fuerte</v>
      </c>
      <c r="AB130" s="272" t="s">
        <v>195</v>
      </c>
      <c r="AC130" s="285" t="str">
        <f>+IFERROR(VLOOKUP(AA130&amp;AB130,'[8]DISEÑO DE CONTROLES'!$D$6:$E$14,2,0),"")</f>
        <v>Fuerte</v>
      </c>
      <c r="AD130" s="272" t="s">
        <v>164</v>
      </c>
      <c r="AE130" s="279" t="s">
        <v>164</v>
      </c>
      <c r="AF130" s="278" t="e">
        <f>+IF(Z130="","",IF(Z130=0,M130,VLOOKUP(IF(Z130=0,M130,IF(AND(K130="CASI SEGURO",Z130=1),"PROBABLE",IF(AND(K130="PROBABLE",Z130=1),"POSIBLE",IF(AND(K130="POSIBLE",Z130=1),"IMPROBABLE",IF(AND(K130="CASI SEGURO",Z130=2),"POSIBLE",IF(AND(K130="PROBABLE",Z130=2),"IMPROBABLE",IF(AND(K130="POSIBLE",Z130=2),"RARO","RARO")))))))&amp;L130,[2]CONVENCIONESFORMULAS!$H$14:$K$38,4,0)))</f>
        <v>#N/A</v>
      </c>
      <c r="AG130" s="448" t="s">
        <v>210</v>
      </c>
      <c r="AH130" s="490" t="s">
        <v>1601</v>
      </c>
      <c r="AI130" s="400" t="s">
        <v>1602</v>
      </c>
      <c r="AJ130" s="400" t="s">
        <v>1020</v>
      </c>
      <c r="AK130" s="400" t="s">
        <v>1021</v>
      </c>
      <c r="AL130" s="400" t="s">
        <v>352</v>
      </c>
    </row>
    <row r="131" spans="1:38" s="136" customFormat="1" ht="40.5" customHeight="1">
      <c r="A131" s="447"/>
      <c r="B131" s="658"/>
      <c r="C131" s="505"/>
      <c r="D131" s="491"/>
      <c r="E131" s="450"/>
      <c r="F131" s="450"/>
      <c r="G131" s="450"/>
      <c r="H131" s="301" t="s">
        <v>1595</v>
      </c>
      <c r="I131" s="272" t="s">
        <v>1681</v>
      </c>
      <c r="J131" s="491"/>
      <c r="K131" s="447"/>
      <c r="L131" s="450"/>
      <c r="M131" s="473"/>
      <c r="N131" s="251" t="s">
        <v>1597</v>
      </c>
      <c r="O131" s="288" t="s">
        <v>1682</v>
      </c>
      <c r="P131" s="357" t="s">
        <v>1603</v>
      </c>
      <c r="Q131" s="272" t="s">
        <v>142</v>
      </c>
      <c r="R131" s="272" t="s">
        <v>144</v>
      </c>
      <c r="S131" s="266" t="s">
        <v>843</v>
      </c>
      <c r="T131" s="272" t="s">
        <v>146</v>
      </c>
      <c r="U131" s="272" t="s">
        <v>148</v>
      </c>
      <c r="V131" s="272" t="s">
        <v>151</v>
      </c>
      <c r="W131" s="273" t="s">
        <v>153</v>
      </c>
      <c r="X131" s="190" t="s">
        <v>1683</v>
      </c>
      <c r="Y131" s="272" t="s">
        <v>155</v>
      </c>
      <c r="Z131" s="285">
        <v>100</v>
      </c>
      <c r="AA131" s="285" t="str">
        <f>+IF(AND(Z131&gt;=96,Z131&lt;=100),"Fuerte",IF(AND(Z131&gt;=86,Z131&lt;=95),"Moderado","Débil"))</f>
        <v>Fuerte</v>
      </c>
      <c r="AB131" s="272" t="s">
        <v>195</v>
      </c>
      <c r="AC131" s="285" t="str">
        <f>+IFERROR(VLOOKUP(AA131&amp;AB131,'[8]DISEÑO DE CONTROLES'!$D$6:$E$14,2,0),"")</f>
        <v>Fuerte</v>
      </c>
      <c r="AD131" s="272" t="s">
        <v>164</v>
      </c>
      <c r="AE131" s="279" t="s">
        <v>164</v>
      </c>
      <c r="AF131" s="278"/>
      <c r="AG131" s="450"/>
      <c r="AH131" s="491"/>
      <c r="AI131" s="401"/>
      <c r="AJ131" s="401"/>
      <c r="AK131" s="401"/>
      <c r="AL131" s="401"/>
    </row>
    <row r="132" spans="1:38" s="136" customFormat="1" ht="81" customHeight="1">
      <c r="A132" s="267">
        <v>77</v>
      </c>
      <c r="B132" s="659" t="s">
        <v>1041</v>
      </c>
      <c r="C132" s="214" t="s">
        <v>1604</v>
      </c>
      <c r="D132" s="290" t="s">
        <v>1402</v>
      </c>
      <c r="E132" s="268" t="s">
        <v>26</v>
      </c>
      <c r="F132" s="268" t="s">
        <v>193</v>
      </c>
      <c r="G132" s="291" t="s">
        <v>193</v>
      </c>
      <c r="H132" s="301" t="s">
        <v>1605</v>
      </c>
      <c r="I132" s="279" t="s">
        <v>1686</v>
      </c>
      <c r="J132" s="301" t="s">
        <v>1397</v>
      </c>
      <c r="K132" s="285" t="s">
        <v>43</v>
      </c>
      <c r="L132" s="272" t="s">
        <v>49</v>
      </c>
      <c r="M132" s="287" t="str">
        <f>+IF(K130="","",VLOOKUP(K130&amp;L130,[8]CONVENCIONESFORMULAS!$H$14:$K$38,4,0))</f>
        <v>E3</v>
      </c>
      <c r="N132" s="252" t="s">
        <v>1606</v>
      </c>
      <c r="O132" s="288" t="s">
        <v>1687</v>
      </c>
      <c r="P132" s="357" t="s">
        <v>1603</v>
      </c>
      <c r="Q132" s="272" t="s">
        <v>142</v>
      </c>
      <c r="R132" s="272" t="s">
        <v>144</v>
      </c>
      <c r="S132" s="266" t="s">
        <v>1689</v>
      </c>
      <c r="T132" s="272" t="s">
        <v>146</v>
      </c>
      <c r="U132" s="272" t="s">
        <v>148</v>
      </c>
      <c r="V132" s="272" t="s">
        <v>151</v>
      </c>
      <c r="W132" s="273" t="s">
        <v>153</v>
      </c>
      <c r="X132" s="190" t="s">
        <v>1688</v>
      </c>
      <c r="Y132" s="272" t="s">
        <v>155</v>
      </c>
      <c r="Z132" s="285">
        <v>100</v>
      </c>
      <c r="AA132" s="285" t="str">
        <f>+IF(AND(Z132&gt;=96,Z132&lt;=100),"Fuerte",IF(AND(Z132&gt;=86,Z132&lt;=95),"Moderado","Débil"))</f>
        <v>Fuerte</v>
      </c>
      <c r="AB132" s="272" t="s">
        <v>195</v>
      </c>
      <c r="AC132" s="285" t="str">
        <f>+IFERROR(VLOOKUP(AA132&amp;AB132,'[8]DISEÑO DE CONTROLES'!$D$6:$E$14,2,0),"")</f>
        <v>Fuerte</v>
      </c>
      <c r="AD132" s="272" t="s">
        <v>164</v>
      </c>
      <c r="AE132" s="279" t="s">
        <v>164</v>
      </c>
      <c r="AF132" s="278"/>
      <c r="AG132" s="272" t="s">
        <v>210</v>
      </c>
      <c r="AH132" s="288" t="s">
        <v>1607</v>
      </c>
      <c r="AI132" s="301" t="s">
        <v>1602</v>
      </c>
      <c r="AJ132" s="301" t="s">
        <v>1020</v>
      </c>
      <c r="AK132" s="301" t="s">
        <v>1608</v>
      </c>
      <c r="AL132" s="273" t="s">
        <v>352</v>
      </c>
    </row>
    <row r="133" spans="1:38" s="136" customFormat="1" ht="157.5" customHeight="1">
      <c r="A133" s="285">
        <v>78</v>
      </c>
      <c r="B133" s="667" t="s">
        <v>1041</v>
      </c>
      <c r="C133" s="301" t="s">
        <v>1609</v>
      </c>
      <c r="D133" s="301" t="s">
        <v>1398</v>
      </c>
      <c r="E133" s="272" t="s">
        <v>26</v>
      </c>
      <c r="F133" s="272" t="s">
        <v>193</v>
      </c>
      <c r="G133" s="289" t="s">
        <v>193</v>
      </c>
      <c r="H133" s="301" t="s">
        <v>1690</v>
      </c>
      <c r="I133" s="272" t="s">
        <v>1691</v>
      </c>
      <c r="J133" s="301" t="s">
        <v>1610</v>
      </c>
      <c r="K133" s="285" t="s">
        <v>44</v>
      </c>
      <c r="L133" s="272" t="s">
        <v>8</v>
      </c>
      <c r="M133" s="277" t="str">
        <f>+IF(K133="","",VLOOKUP(K133&amp;L133,[8]CONVENCIONESFORMULAS!$H$14:$K$38,4,0))</f>
        <v>A5</v>
      </c>
      <c r="N133" s="194"/>
      <c r="O133" s="301" t="s">
        <v>1692</v>
      </c>
      <c r="P133" s="357" t="s">
        <v>888</v>
      </c>
      <c r="Q133" s="272" t="s">
        <v>142</v>
      </c>
      <c r="R133" s="272" t="s">
        <v>144</v>
      </c>
      <c r="S133" s="273" t="s">
        <v>847</v>
      </c>
      <c r="T133" s="272" t="s">
        <v>146</v>
      </c>
      <c r="U133" s="272" t="s">
        <v>148</v>
      </c>
      <c r="V133" s="272" t="s">
        <v>151</v>
      </c>
      <c r="W133" s="273" t="s">
        <v>153</v>
      </c>
      <c r="X133" s="288" t="s">
        <v>1693</v>
      </c>
      <c r="Y133" s="272" t="s">
        <v>155</v>
      </c>
      <c r="Z133" s="285">
        <f>+IFERROR(VLOOKUP(Q133&amp;R133,'[8]CRITERIOS EVALUACIÓN'!$F$5:$I$18,4,0),0)+IFERROR(VLOOKUP(T133,'[8]CRITERIOS EVALUACIÓN'!$G$5:$I$18,3,0),0)+IFERROR(VLOOKUP('[8]MAPA DE RIESGOS 2020'!S130,'[8]CRITERIOS EVALUACIÓN'!$G$5:$I$18,3,0),0)+IFERROR(VLOOKUP('[8]MAPA DE RIESGOS 2020'!T130,'[8]CRITERIOS EVALUACIÓN'!$G$5:$I$18,3,0),0)+IFERROR(VLOOKUP(W133,'[8]CRITERIOS EVALUACIÓN'!$G$5:$I$18,3,0),0)+IFERROR(VLOOKUP(Y133,'[8]CRITERIOS EVALUACIÓN'!$G$5:$I$18,3,0),0)</f>
        <v>100</v>
      </c>
      <c r="AA133" s="285" t="str">
        <f t="shared" si="27"/>
        <v>Fuerte</v>
      </c>
      <c r="AB133" s="272" t="s">
        <v>195</v>
      </c>
      <c r="AC133" s="285" t="str">
        <f>+IFERROR(VLOOKUP(AA133&amp;AB133,'[8]DISEÑO DE CONTROLES'!$D$6:$E$14,2,0),"")</f>
        <v>Fuerte</v>
      </c>
      <c r="AD133" s="272" t="s">
        <v>164</v>
      </c>
      <c r="AE133" s="279" t="s">
        <v>164</v>
      </c>
      <c r="AF133" s="278" t="e">
        <f>+IF(Z133="","",IF(Z133=0,M133,VLOOKUP(IF(Z133=0,M133,IF(AND(K133="CASI SEGURO",Z133=1),"PROBABLE",IF(AND(K133="PROBABLE",Z133=1),"POSIBLE",IF(AND(K133="POSIBLE",Z133=1),"IMPROBABLE",IF(AND(K133="CASI SEGURO",Z133=2),"POSIBLE",IF(AND(K133="PROBABLE",Z133=2),"IMPROBABLE",IF(AND(K133="POSIBLE",Z133=2),"RARO","RARO")))))))&amp;L133,[2]CONVENCIONESFORMULAS!$H$14:$K$38,4,0)))</f>
        <v>#N/A</v>
      </c>
      <c r="AG133" s="272" t="s">
        <v>210</v>
      </c>
      <c r="AH133" s="288" t="s">
        <v>1694</v>
      </c>
      <c r="AI133" s="301" t="s">
        <v>1399</v>
      </c>
      <c r="AJ133" s="301" t="s">
        <v>1400</v>
      </c>
      <c r="AK133" s="301" t="s">
        <v>1401</v>
      </c>
      <c r="AL133" s="301" t="s">
        <v>352</v>
      </c>
    </row>
    <row r="134" spans="1:38" s="136" customFormat="1" ht="97.5" customHeight="1">
      <c r="A134" s="445">
        <v>79</v>
      </c>
      <c r="B134" s="657" t="s">
        <v>77</v>
      </c>
      <c r="C134" s="407" t="s">
        <v>325</v>
      </c>
      <c r="D134" s="407" t="s">
        <v>326</v>
      </c>
      <c r="E134" s="448" t="s">
        <v>26</v>
      </c>
      <c r="F134" s="448" t="s">
        <v>193</v>
      </c>
      <c r="G134" s="484" t="s">
        <v>193</v>
      </c>
      <c r="H134" s="345" t="s">
        <v>820</v>
      </c>
      <c r="I134" s="448" t="s">
        <v>1271</v>
      </c>
      <c r="J134" s="461" t="s">
        <v>951</v>
      </c>
      <c r="K134" s="456" t="s">
        <v>43</v>
      </c>
      <c r="L134" s="454" t="s">
        <v>87</v>
      </c>
      <c r="M134" s="455" t="str">
        <f>+IF(K134="","",VLOOKUP(K134&amp;L134,CONVENCIONESFORMULAS!$H$14:$K$38,4,0))</f>
        <v>E6</v>
      </c>
      <c r="N134" s="345" t="s">
        <v>1256</v>
      </c>
      <c r="O134" s="345" t="s">
        <v>1261</v>
      </c>
      <c r="P134" s="352" t="s">
        <v>327</v>
      </c>
      <c r="Q134" s="332" t="s">
        <v>142</v>
      </c>
      <c r="R134" s="332" t="s">
        <v>144</v>
      </c>
      <c r="S134" s="334" t="s">
        <v>843</v>
      </c>
      <c r="T134" s="332" t="s">
        <v>146</v>
      </c>
      <c r="U134" s="332" t="s">
        <v>148</v>
      </c>
      <c r="V134" s="332" t="s">
        <v>151</v>
      </c>
      <c r="W134" s="334" t="s">
        <v>153</v>
      </c>
      <c r="X134" s="190" t="s">
        <v>1259</v>
      </c>
      <c r="Y134" s="332" t="s">
        <v>155</v>
      </c>
      <c r="Z134" s="333">
        <f>+IFERROR(VLOOKUP(Q134&amp;R134,'CRITERIOS EVALUACIÓN'!$F$5:$I$18,4,0),0)+IFERROR(VLOOKUP(T134,'CRITERIOS EVALUACIÓN'!$G$5:$I$18,3,0),0)+IFERROR(VLOOKUP('MAPA INST RIESGOS 2021'!U134,'CRITERIOS EVALUACIÓN'!$G$5:$I$18,3,0),0)+IFERROR(VLOOKUP('MAPA INST RIESGOS 2021'!V134,'CRITERIOS EVALUACIÓN'!$G$5:$I$18,3,0),0)+IFERROR(VLOOKUP(W134,'CRITERIOS EVALUACIÓN'!$G$5:$I$18,3,0),0)+IFERROR(VLOOKUP(Y134,'CRITERIOS EVALUACIÓN'!$G$5:$I$18,3,0),0)</f>
        <v>100</v>
      </c>
      <c r="AA134" s="333" t="str">
        <f t="shared" ref="AA134:AA142" si="28">+IF(AND(Z134&gt;=96,Z134&lt;=100),"Fuerte",IF(AND(Z134&gt;=86,Z134&lt;=95),"Moderado","Débil"))</f>
        <v>Fuerte</v>
      </c>
      <c r="AB134" s="332" t="s">
        <v>195</v>
      </c>
      <c r="AC134" s="333" t="str">
        <f>+IFERROR(VLOOKUP(AA134&amp;AB134,'DISEÑO DE CONTROLES'!$D$6:$E$14,2,0),"")</f>
        <v>Fuerte</v>
      </c>
      <c r="AD134" s="332" t="s">
        <v>164</v>
      </c>
      <c r="AE134" s="337" t="s">
        <v>164</v>
      </c>
      <c r="AF134" s="469" t="e">
        <f>+IF(Z134="","",IF(Z134=0,M134,VLOOKUP(IF(Z134=0,M134,IF(AND(K134="CASI SEGURO",Z134=1),"PROBABLE",IF(AND(K134="PROBABLE",Z134=1),"POSIBLE",IF(AND(K134="POSIBLE",Z134=1),"IMPROBABLE",IF(AND(K134="CASI SEGURO",Z134=2),"POSIBLE",IF(AND(K134="PROBABLE",Z134=2),"IMPROBABLE",IF(AND(K134="POSIBLE",Z134=2),"RARO","RARO")))))))&amp;L134,[2]CONVENCIONESFORMULAS!$H$14:$K$38,4,0)))</f>
        <v>#N/A</v>
      </c>
      <c r="AG134" s="454" t="s">
        <v>210</v>
      </c>
      <c r="AH134" s="404" t="s">
        <v>1260</v>
      </c>
      <c r="AI134" s="404" t="s">
        <v>226</v>
      </c>
      <c r="AJ134" s="404" t="s">
        <v>328</v>
      </c>
      <c r="AK134" s="404" t="s">
        <v>434</v>
      </c>
      <c r="AL134" s="404" t="s">
        <v>329</v>
      </c>
    </row>
    <row r="135" spans="1:38" s="136" customFormat="1" ht="77.25" customHeight="1">
      <c r="A135" s="446"/>
      <c r="B135" s="661"/>
      <c r="C135" s="408"/>
      <c r="D135" s="408"/>
      <c r="E135" s="449"/>
      <c r="F135" s="449"/>
      <c r="G135" s="497"/>
      <c r="H135" s="345" t="s">
        <v>820</v>
      </c>
      <c r="I135" s="450"/>
      <c r="J135" s="461"/>
      <c r="K135" s="456"/>
      <c r="L135" s="454"/>
      <c r="M135" s="455"/>
      <c r="N135" s="345" t="s">
        <v>1257</v>
      </c>
      <c r="O135" s="345" t="s">
        <v>1269</v>
      </c>
      <c r="P135" s="352" t="s">
        <v>327</v>
      </c>
      <c r="Q135" s="332" t="s">
        <v>142</v>
      </c>
      <c r="R135" s="332" t="s">
        <v>144</v>
      </c>
      <c r="S135" s="334" t="s">
        <v>226</v>
      </c>
      <c r="T135" s="332" t="s">
        <v>146</v>
      </c>
      <c r="U135" s="332" t="s">
        <v>148</v>
      </c>
      <c r="V135" s="332" t="s">
        <v>151</v>
      </c>
      <c r="W135" s="334" t="s">
        <v>153</v>
      </c>
      <c r="X135" s="190" t="s">
        <v>950</v>
      </c>
      <c r="Y135" s="332" t="s">
        <v>155</v>
      </c>
      <c r="Z135" s="333">
        <f>+IFERROR(VLOOKUP(Q135&amp;R135,'CRITERIOS EVALUACIÓN'!$F$5:$I$18,4,0),0)+IFERROR(VLOOKUP(T135,'CRITERIOS EVALUACIÓN'!$G$5:$I$18,3,0),0)+IFERROR(VLOOKUP('MAPA INST RIESGOS 2021'!U135,'CRITERIOS EVALUACIÓN'!$G$5:$I$18,3,0),0)+IFERROR(VLOOKUP('MAPA INST RIESGOS 2021'!V135,'CRITERIOS EVALUACIÓN'!$G$5:$I$18,3,0),0)+IFERROR(VLOOKUP(W135,'CRITERIOS EVALUACIÓN'!$G$5:$I$18,3,0),0)+IFERROR(VLOOKUP(Y135,'CRITERIOS EVALUACIÓN'!$G$5:$I$18,3,0),0)</f>
        <v>100</v>
      </c>
      <c r="AA135" s="333" t="str">
        <f t="shared" ref="AA135" si="29">+IF(AND(Z135&gt;=96,Z135&lt;=100),"Fuerte",IF(AND(Z135&gt;=86,Z135&lt;=95),"Moderado","Débil"))</f>
        <v>Fuerte</v>
      </c>
      <c r="AB135" s="332" t="s">
        <v>195</v>
      </c>
      <c r="AC135" s="333" t="str">
        <f>+IFERROR(VLOOKUP(AA135&amp;AB135,'DISEÑO DE CONTROLES'!$D$6:$E$14,2,0),"")</f>
        <v>Fuerte</v>
      </c>
      <c r="AD135" s="332" t="s">
        <v>164</v>
      </c>
      <c r="AE135" s="337" t="s">
        <v>164</v>
      </c>
      <c r="AF135" s="469"/>
      <c r="AG135" s="454"/>
      <c r="AH135" s="404"/>
      <c r="AI135" s="404"/>
      <c r="AJ135" s="404"/>
      <c r="AK135" s="404"/>
      <c r="AL135" s="404"/>
    </row>
    <row r="136" spans="1:38" s="136" customFormat="1" ht="60" customHeight="1">
      <c r="A136" s="447"/>
      <c r="B136" s="658"/>
      <c r="C136" s="415"/>
      <c r="D136" s="415"/>
      <c r="E136" s="450"/>
      <c r="F136" s="450"/>
      <c r="G136" s="485"/>
      <c r="H136" s="345" t="s">
        <v>821</v>
      </c>
      <c r="I136" s="332" t="s">
        <v>1272</v>
      </c>
      <c r="J136" s="461"/>
      <c r="K136" s="456"/>
      <c r="L136" s="454"/>
      <c r="M136" s="455"/>
      <c r="N136" s="345" t="s">
        <v>1258</v>
      </c>
      <c r="O136" s="345" t="s">
        <v>1270</v>
      </c>
      <c r="P136" s="352" t="s">
        <v>327</v>
      </c>
      <c r="Q136" s="332" t="s">
        <v>142</v>
      </c>
      <c r="R136" s="332" t="s">
        <v>144</v>
      </c>
      <c r="S136" s="334" t="s">
        <v>226</v>
      </c>
      <c r="T136" s="332" t="s">
        <v>146</v>
      </c>
      <c r="U136" s="332" t="s">
        <v>148</v>
      </c>
      <c r="V136" s="332" t="s">
        <v>151</v>
      </c>
      <c r="W136" s="334" t="s">
        <v>153</v>
      </c>
      <c r="X136" s="190" t="s">
        <v>1262</v>
      </c>
      <c r="Y136" s="332" t="s">
        <v>155</v>
      </c>
      <c r="Z136" s="333">
        <f>+IFERROR(VLOOKUP(Q136&amp;R136,'CRITERIOS EVALUACIÓN'!$F$5:$I$18,4,0),0)+IFERROR(VLOOKUP(T136,'CRITERIOS EVALUACIÓN'!$G$5:$I$18,3,0),0)+IFERROR(VLOOKUP('MAPA INST RIESGOS 2021'!U136,'CRITERIOS EVALUACIÓN'!$G$5:$I$18,3,0),0)+IFERROR(VLOOKUP('MAPA INST RIESGOS 2021'!V136,'CRITERIOS EVALUACIÓN'!$G$5:$I$18,3,0),0)+IFERROR(VLOOKUP(W136,'CRITERIOS EVALUACIÓN'!$G$5:$I$18,3,0),0)+IFERROR(VLOOKUP(Y136,'CRITERIOS EVALUACIÓN'!$G$5:$I$18,3,0),0)</f>
        <v>100</v>
      </c>
      <c r="AA136" s="333" t="str">
        <f t="shared" si="28"/>
        <v>Fuerte</v>
      </c>
      <c r="AB136" s="332" t="s">
        <v>195</v>
      </c>
      <c r="AC136" s="333" t="str">
        <f>+IFERROR(VLOOKUP(AA136&amp;AB136,'DISEÑO DE CONTROLES'!$D$6:$E$14,2,0),"")</f>
        <v>Fuerte</v>
      </c>
      <c r="AD136" s="332" t="s">
        <v>164</v>
      </c>
      <c r="AE136" s="337" t="s">
        <v>164</v>
      </c>
      <c r="AF136" s="469"/>
      <c r="AG136" s="454"/>
      <c r="AH136" s="404"/>
      <c r="AI136" s="404"/>
      <c r="AJ136" s="404"/>
      <c r="AK136" s="404"/>
      <c r="AL136" s="404"/>
    </row>
    <row r="137" spans="1:38" s="136" customFormat="1" ht="110.25" customHeight="1">
      <c r="A137" s="445">
        <v>80</v>
      </c>
      <c r="B137" s="657" t="s">
        <v>77</v>
      </c>
      <c r="C137" s="400" t="s">
        <v>330</v>
      </c>
      <c r="D137" s="400" t="s">
        <v>331</v>
      </c>
      <c r="E137" s="448" t="s">
        <v>26</v>
      </c>
      <c r="F137" s="448" t="s">
        <v>193</v>
      </c>
      <c r="G137" s="484" t="s">
        <v>193</v>
      </c>
      <c r="H137" s="345" t="s">
        <v>822</v>
      </c>
      <c r="I137" s="337" t="s">
        <v>1273</v>
      </c>
      <c r="J137" s="331" t="s">
        <v>332</v>
      </c>
      <c r="K137" s="456" t="s">
        <v>107</v>
      </c>
      <c r="L137" s="454" t="s">
        <v>8</v>
      </c>
      <c r="M137" s="492" t="str">
        <f>+IF(K137="","",VLOOKUP(K137&amp;L137,CONVENCIONESFORMULAS!$H$14:$K$38,4,0))</f>
        <v>M4</v>
      </c>
      <c r="N137" s="121" t="s">
        <v>1264</v>
      </c>
      <c r="O137" s="368" t="s">
        <v>1830</v>
      </c>
      <c r="P137" s="238" t="s">
        <v>334</v>
      </c>
      <c r="Q137" s="272" t="s">
        <v>142</v>
      </c>
      <c r="R137" s="272" t="s">
        <v>144</v>
      </c>
      <c r="S137" s="276" t="s">
        <v>226</v>
      </c>
      <c r="T137" s="272" t="s">
        <v>146</v>
      </c>
      <c r="U137" s="272" t="s">
        <v>148</v>
      </c>
      <c r="V137" s="272" t="s">
        <v>151</v>
      </c>
      <c r="W137" s="273" t="s">
        <v>153</v>
      </c>
      <c r="X137" s="190" t="s">
        <v>1267</v>
      </c>
      <c r="Y137" s="272" t="s">
        <v>155</v>
      </c>
      <c r="Z137" s="285">
        <f>+IFERROR(VLOOKUP(Q137&amp;R137,'CRITERIOS EVALUACIÓN'!$F$5:$I$18,4,0),0)+IFERROR(VLOOKUP(T137,'CRITERIOS EVALUACIÓN'!$G$5:$I$18,3,0),0)+IFERROR(VLOOKUP('MAPA INST RIESGOS 2021'!U137,'CRITERIOS EVALUACIÓN'!$G$5:$I$18,3,0),0)+IFERROR(VLOOKUP('MAPA INST RIESGOS 2021'!V137,'CRITERIOS EVALUACIÓN'!$G$5:$I$18,3,0),0)+IFERROR(VLOOKUP(W137,'CRITERIOS EVALUACIÓN'!$G$5:$I$18,3,0),0)+IFERROR(VLOOKUP(Y137,'CRITERIOS EVALUACIÓN'!$G$5:$I$18,3,0),0)</f>
        <v>100</v>
      </c>
      <c r="AA137" s="285" t="str">
        <f t="shared" si="28"/>
        <v>Fuerte</v>
      </c>
      <c r="AB137" s="272" t="s">
        <v>195</v>
      </c>
      <c r="AC137" s="285" t="str">
        <f>+IFERROR(VLOOKUP(AA137&amp;AB137,'DISEÑO DE CONTROLES'!$D$6:$E$14,2,0),"")</f>
        <v>Fuerte</v>
      </c>
      <c r="AD137" s="272" t="s">
        <v>164</v>
      </c>
      <c r="AE137" s="279" t="s">
        <v>164</v>
      </c>
      <c r="AF137" s="459" t="e">
        <f>+IF(Z137="","",IF(Z137=0,M137,VLOOKUP(IF(Z137=0,M137,IF(AND(K137="CASI SEGURO",Z137=1),"PROBABLE",IF(AND(K137="PROBABLE",Z137=1),"POSIBLE",IF(AND(K137="POSIBLE",Z137=1),"IMPROBABLE",IF(AND(K137="CASI SEGURO",Z137=2),"POSIBLE",IF(AND(K137="PROBABLE",Z137=2),"IMPROBABLE",IF(AND(K137="POSIBLE",Z137=2),"RARO","RARO")))))))&amp;L137,[2]CONVENCIONESFORMULAS!$H$14:$K$38,4,0)))</f>
        <v>#N/A</v>
      </c>
      <c r="AG137" s="454" t="s">
        <v>209</v>
      </c>
      <c r="AH137" s="276"/>
      <c r="AI137" s="276"/>
      <c r="AJ137" s="276"/>
      <c r="AK137" s="276"/>
      <c r="AL137" s="461" t="s">
        <v>329</v>
      </c>
    </row>
    <row r="138" spans="1:38" s="199" customFormat="1" ht="175.5" customHeight="1">
      <c r="A138" s="446"/>
      <c r="B138" s="661"/>
      <c r="C138" s="413"/>
      <c r="D138" s="413"/>
      <c r="E138" s="449"/>
      <c r="F138" s="449"/>
      <c r="G138" s="497"/>
      <c r="H138" s="345" t="s">
        <v>1823</v>
      </c>
      <c r="I138" s="213" t="s">
        <v>1824</v>
      </c>
      <c r="J138" s="238" t="s">
        <v>1825</v>
      </c>
      <c r="K138" s="456"/>
      <c r="L138" s="454"/>
      <c r="M138" s="492"/>
      <c r="N138" s="437" t="s">
        <v>1265</v>
      </c>
      <c r="O138" s="234" t="s">
        <v>1834</v>
      </c>
      <c r="P138" s="238" t="s">
        <v>334</v>
      </c>
      <c r="Q138" s="213" t="s">
        <v>142</v>
      </c>
      <c r="R138" s="213" t="s">
        <v>144</v>
      </c>
      <c r="S138" s="238" t="s">
        <v>226</v>
      </c>
      <c r="T138" s="213" t="s">
        <v>146</v>
      </c>
      <c r="U138" s="213" t="s">
        <v>148</v>
      </c>
      <c r="V138" s="213" t="s">
        <v>151</v>
      </c>
      <c r="W138" s="238" t="s">
        <v>153</v>
      </c>
      <c r="X138" s="121" t="s">
        <v>1826</v>
      </c>
      <c r="Y138" s="337" t="s">
        <v>155</v>
      </c>
      <c r="Z138" s="196">
        <f>+IFERROR(VLOOKUP(Q138&amp;R138,'[23]CRITERIOS EVALUACIÓN'!$F$5:$I$18,4,0),0)+IFERROR(VLOOKUP(T138,'[23]CRITERIOS EVALUACIÓN'!$G$5:$I$18,3,0),0)+IFERROR(VLOOKUP('[23]MAPA INST RIESGOS 2021'!U141,'[23]CRITERIOS EVALUACIÓN'!$G$5:$I$18,3,0),0)+IFERROR(VLOOKUP('[23]MAPA INST RIESGOS 2021'!V141,'[23]CRITERIOS EVALUACIÓN'!$G$5:$I$18,3,0),0)+IFERROR(VLOOKUP(W138,'[23]CRITERIOS EVALUACIÓN'!$G$5:$I$18,3,0),0)+IFERROR(VLOOKUP(Y138,'[23]CRITERIOS EVALUACIÓN'!$G$5:$I$18,3,0),0)</f>
        <v>100</v>
      </c>
      <c r="AA138" s="196" t="str">
        <f t="shared" si="28"/>
        <v>Fuerte</v>
      </c>
      <c r="AB138" s="337" t="s">
        <v>195</v>
      </c>
      <c r="AC138" s="196" t="str">
        <f>+IFERROR(VLOOKUP(AA138&amp;AB138,'[23]DISEÑO DE CONTROLES'!$D$6:$E$14,2,0),"")</f>
        <v>Fuerte</v>
      </c>
      <c r="AD138" s="337" t="s">
        <v>164</v>
      </c>
      <c r="AE138" s="337" t="s">
        <v>164</v>
      </c>
      <c r="AF138" s="459"/>
      <c r="AG138" s="454"/>
      <c r="AH138" s="345"/>
      <c r="AI138" s="345"/>
      <c r="AJ138" s="345"/>
      <c r="AK138" s="345"/>
      <c r="AL138" s="461"/>
    </row>
    <row r="139" spans="1:38" s="136" customFormat="1" ht="85.5" customHeight="1">
      <c r="A139" s="446"/>
      <c r="B139" s="661"/>
      <c r="C139" s="413"/>
      <c r="D139" s="413"/>
      <c r="E139" s="449"/>
      <c r="F139" s="449"/>
      <c r="G139" s="497"/>
      <c r="H139" s="345" t="s">
        <v>1827</v>
      </c>
      <c r="I139" s="213" t="s">
        <v>1274</v>
      </c>
      <c r="J139" s="238" t="s">
        <v>1829</v>
      </c>
      <c r="K139" s="456"/>
      <c r="L139" s="454"/>
      <c r="M139" s="492"/>
      <c r="N139" s="438"/>
      <c r="O139" s="234" t="s">
        <v>1833</v>
      </c>
      <c r="P139" s="238" t="s">
        <v>334</v>
      </c>
      <c r="Q139" s="272" t="s">
        <v>142</v>
      </c>
      <c r="R139" s="272" t="s">
        <v>144</v>
      </c>
      <c r="S139" s="276" t="s">
        <v>226</v>
      </c>
      <c r="T139" s="272" t="s">
        <v>146</v>
      </c>
      <c r="U139" s="272" t="s">
        <v>149</v>
      </c>
      <c r="V139" s="272" t="s">
        <v>151</v>
      </c>
      <c r="W139" s="273" t="s">
        <v>153</v>
      </c>
      <c r="X139" s="121" t="s">
        <v>1832</v>
      </c>
      <c r="Y139" s="272" t="s">
        <v>155</v>
      </c>
      <c r="Z139" s="285">
        <f>+IFERROR(VLOOKUP(Q139&amp;R139,'CRITERIOS EVALUACIÓN'!$F$5:$I$18,4,0),0)+IFERROR(VLOOKUP(T139,'CRITERIOS EVALUACIÓN'!$G$5:$I$18,3,0),0)+IFERROR(VLOOKUP('MAPA INST RIESGOS 2021'!U139,'CRITERIOS EVALUACIÓN'!$G$5:$I$18,3,0),0)+IFERROR(VLOOKUP('MAPA INST RIESGOS 2021'!V139,'CRITERIOS EVALUACIÓN'!$G$5:$I$18,3,0),0)+IFERROR(VLOOKUP(W139,'CRITERIOS EVALUACIÓN'!$G$5:$I$18,3,0),0)+IFERROR(VLOOKUP(Y139,'CRITERIOS EVALUACIÓN'!$G$5:$I$18,3,0),0)</f>
        <v>95</v>
      </c>
      <c r="AA139" s="285" t="str">
        <f t="shared" si="28"/>
        <v>Moderado</v>
      </c>
      <c r="AB139" s="272" t="s">
        <v>195</v>
      </c>
      <c r="AC139" s="285" t="str">
        <f>+IFERROR(VLOOKUP(AA139&amp;AB139,'DISEÑO DE CONTROLES'!$D$6:$E$14,2,0),"")</f>
        <v>Moderado</v>
      </c>
      <c r="AD139" s="272" t="s">
        <v>164</v>
      </c>
      <c r="AE139" s="279" t="s">
        <v>164</v>
      </c>
      <c r="AF139" s="459"/>
      <c r="AG139" s="454"/>
      <c r="AH139" s="276"/>
      <c r="AI139" s="276"/>
      <c r="AJ139" s="276"/>
      <c r="AK139" s="276"/>
      <c r="AL139" s="461"/>
    </row>
    <row r="140" spans="1:38" s="136" customFormat="1" ht="106.5" customHeight="1">
      <c r="A140" s="447"/>
      <c r="B140" s="658"/>
      <c r="C140" s="413"/>
      <c r="D140" s="413"/>
      <c r="E140" s="450"/>
      <c r="F140" s="450"/>
      <c r="G140" s="485"/>
      <c r="H140" s="345" t="s">
        <v>1828</v>
      </c>
      <c r="I140" s="337" t="s">
        <v>1276</v>
      </c>
      <c r="J140" s="331" t="s">
        <v>333</v>
      </c>
      <c r="K140" s="456"/>
      <c r="L140" s="454"/>
      <c r="M140" s="492"/>
      <c r="N140" s="121" t="s">
        <v>1266</v>
      </c>
      <c r="O140" s="234" t="s">
        <v>1831</v>
      </c>
      <c r="P140" s="238" t="s">
        <v>334</v>
      </c>
      <c r="Q140" s="272" t="s">
        <v>142</v>
      </c>
      <c r="R140" s="272" t="s">
        <v>144</v>
      </c>
      <c r="S140" s="276" t="s">
        <v>226</v>
      </c>
      <c r="T140" s="272" t="s">
        <v>146</v>
      </c>
      <c r="U140" s="272" t="s">
        <v>148</v>
      </c>
      <c r="V140" s="272" t="s">
        <v>151</v>
      </c>
      <c r="W140" s="273" t="s">
        <v>153</v>
      </c>
      <c r="X140" s="190" t="s">
        <v>1268</v>
      </c>
      <c r="Y140" s="272" t="s">
        <v>155</v>
      </c>
      <c r="Z140" s="285">
        <f>+IFERROR(VLOOKUP(Q140&amp;R140,'CRITERIOS EVALUACIÓN'!$F$5:$I$18,4,0),0)+IFERROR(VLOOKUP(T140,'CRITERIOS EVALUACIÓN'!$G$5:$I$18,3,0),0)+IFERROR(VLOOKUP('MAPA INST RIESGOS 2021'!U140,'CRITERIOS EVALUACIÓN'!$G$5:$I$18,3,0),0)+IFERROR(VLOOKUP('MAPA INST RIESGOS 2021'!V140,'CRITERIOS EVALUACIÓN'!$G$5:$I$18,3,0),0)+IFERROR(VLOOKUP(W140,'CRITERIOS EVALUACIÓN'!$G$5:$I$18,3,0),0)+IFERROR(VLOOKUP(Y140,'CRITERIOS EVALUACIÓN'!$G$5:$I$18,3,0),0)</f>
        <v>100</v>
      </c>
      <c r="AA140" s="285" t="str">
        <f t="shared" si="28"/>
        <v>Fuerte</v>
      </c>
      <c r="AB140" s="272" t="s">
        <v>195</v>
      </c>
      <c r="AC140" s="285" t="str">
        <f>+IFERROR(VLOOKUP(AA140&amp;AB140,'DISEÑO DE CONTROLES'!$D$6:$E$14,2,0),"")</f>
        <v>Fuerte</v>
      </c>
      <c r="AD140" s="272" t="s">
        <v>164</v>
      </c>
      <c r="AE140" s="279" t="s">
        <v>164</v>
      </c>
      <c r="AF140" s="459"/>
      <c r="AG140" s="454"/>
      <c r="AH140" s="276"/>
      <c r="AI140" s="276"/>
      <c r="AJ140" s="276"/>
      <c r="AK140" s="276"/>
      <c r="AL140" s="461"/>
    </row>
    <row r="141" spans="1:38" s="199" customFormat="1" ht="139.5" customHeight="1">
      <c r="A141" s="405">
        <v>81</v>
      </c>
      <c r="B141" s="657" t="s">
        <v>77</v>
      </c>
      <c r="C141" s="400" t="s">
        <v>1798</v>
      </c>
      <c r="D141" s="397" t="s">
        <v>1799</v>
      </c>
      <c r="E141" s="397" t="s">
        <v>26</v>
      </c>
      <c r="F141" s="397" t="s">
        <v>213</v>
      </c>
      <c r="G141" s="397" t="s">
        <v>213</v>
      </c>
      <c r="H141" s="345" t="s">
        <v>1800</v>
      </c>
      <c r="I141" s="337" t="s">
        <v>1273</v>
      </c>
      <c r="J141" s="331" t="s">
        <v>1801</v>
      </c>
      <c r="K141" s="405" t="s">
        <v>107</v>
      </c>
      <c r="L141" s="397" t="s">
        <v>8</v>
      </c>
      <c r="M141" s="475" t="str">
        <f>+IF(K141="","",VLOOKUP(K141&amp;L141,[24]CONVENCIONESFORMULAS!$H$14:$K$38,4,0))</f>
        <v>M4</v>
      </c>
      <c r="N141" s="238" t="s">
        <v>1802</v>
      </c>
      <c r="O141" s="368" t="s">
        <v>1803</v>
      </c>
      <c r="P141" s="238" t="s">
        <v>1804</v>
      </c>
      <c r="Q141" s="213" t="s">
        <v>142</v>
      </c>
      <c r="R141" s="337" t="s">
        <v>144</v>
      </c>
      <c r="S141" s="143" t="s">
        <v>226</v>
      </c>
      <c r="T141" s="337" t="s">
        <v>146</v>
      </c>
      <c r="U141" s="337" t="s">
        <v>148</v>
      </c>
      <c r="V141" s="337" t="s">
        <v>151</v>
      </c>
      <c r="W141" s="331" t="s">
        <v>153</v>
      </c>
      <c r="X141" s="190" t="s">
        <v>1805</v>
      </c>
      <c r="Y141" s="337" t="s">
        <v>155</v>
      </c>
      <c r="Z141" s="196">
        <v>100</v>
      </c>
      <c r="AA141" s="196" t="str">
        <f t="shared" si="28"/>
        <v>Fuerte</v>
      </c>
      <c r="AB141" s="337" t="s">
        <v>195</v>
      </c>
      <c r="AC141" s="196" t="str">
        <f>+IFERROR(VLOOKUP(AA141&amp;AB141,'[24]DISEÑO DE CONTROLES'!$D$6:$E$14,2,0),"")</f>
        <v>Fuerte</v>
      </c>
      <c r="AD141" s="337" t="s">
        <v>164</v>
      </c>
      <c r="AE141" s="337" t="s">
        <v>164</v>
      </c>
      <c r="AF141" s="395" t="e">
        <f>+IF(Z141="","",IF(Z141=0,M141,VLOOKUP(IF(Z141=0,M141,IF(AND(K141="CASI SEGURO",Z141=1),"PROBABLE",IF(AND(K141="PROBABLE",Z141=1),"POSIBLE",IF(AND(K141="POSIBLE",Z141=1),"IMPROBABLE",IF(AND(K141="CASI SEGURO",Z141=2),"POSIBLE",IF(AND(K141="PROBABLE",Z141=2),"IMPROBABLE",IF(AND(K141="POSIBLE",Z141=2),"RARO","RARO")))))))&amp;L141,[2]CONVENCIONESFORMULAS!$H$14:$K$38,4,0)))</f>
        <v>#N/A</v>
      </c>
      <c r="AG141" s="397" t="s">
        <v>209</v>
      </c>
      <c r="AH141" s="345"/>
      <c r="AI141" s="345"/>
      <c r="AJ141" s="345"/>
      <c r="AK141" s="345"/>
      <c r="AL141" s="400" t="s">
        <v>329</v>
      </c>
    </row>
    <row r="142" spans="1:38" s="199" customFormat="1" ht="106.5" customHeight="1">
      <c r="A142" s="414"/>
      <c r="B142" s="658"/>
      <c r="C142" s="401"/>
      <c r="D142" s="398"/>
      <c r="E142" s="398"/>
      <c r="F142" s="398"/>
      <c r="G142" s="398"/>
      <c r="H142" s="345" t="s">
        <v>1806</v>
      </c>
      <c r="I142" s="337" t="s">
        <v>1276</v>
      </c>
      <c r="J142" s="331" t="s">
        <v>1807</v>
      </c>
      <c r="K142" s="414"/>
      <c r="L142" s="398"/>
      <c r="M142" s="476"/>
      <c r="N142" s="238" t="s">
        <v>1808</v>
      </c>
      <c r="O142" s="234" t="s">
        <v>1809</v>
      </c>
      <c r="P142" s="238" t="s">
        <v>1804</v>
      </c>
      <c r="Q142" s="213" t="s">
        <v>142</v>
      </c>
      <c r="R142" s="337" t="s">
        <v>144</v>
      </c>
      <c r="S142" s="143" t="s">
        <v>226</v>
      </c>
      <c r="T142" s="337" t="s">
        <v>146</v>
      </c>
      <c r="U142" s="337" t="s">
        <v>148</v>
      </c>
      <c r="V142" s="337" t="s">
        <v>151</v>
      </c>
      <c r="W142" s="331" t="s">
        <v>153</v>
      </c>
      <c r="X142" s="190" t="s">
        <v>1810</v>
      </c>
      <c r="Y142" s="337" t="s">
        <v>155</v>
      </c>
      <c r="Z142" s="196">
        <v>100</v>
      </c>
      <c r="AA142" s="196" t="str">
        <f t="shared" si="28"/>
        <v>Fuerte</v>
      </c>
      <c r="AB142" s="337" t="s">
        <v>195</v>
      </c>
      <c r="AC142" s="196" t="str">
        <f>+IFERROR(VLOOKUP(AA142&amp;AB142,'[24]DISEÑO DE CONTROLES'!$D$6:$E$14,2,0),"")</f>
        <v>Fuerte</v>
      </c>
      <c r="AD142" s="337" t="s">
        <v>164</v>
      </c>
      <c r="AE142" s="337" t="s">
        <v>164</v>
      </c>
      <c r="AF142" s="396"/>
      <c r="AG142" s="398"/>
      <c r="AH142" s="345"/>
      <c r="AI142" s="345"/>
      <c r="AJ142" s="345"/>
      <c r="AK142" s="345"/>
      <c r="AL142" s="401"/>
    </row>
    <row r="143" spans="1:38" s="136" customFormat="1" ht="88.5" customHeight="1">
      <c r="A143" s="445">
        <v>82</v>
      </c>
      <c r="B143" s="657" t="s">
        <v>79</v>
      </c>
      <c r="C143" s="407" t="s">
        <v>891</v>
      </c>
      <c r="D143" s="407" t="s">
        <v>929</v>
      </c>
      <c r="E143" s="448" t="s">
        <v>26</v>
      </c>
      <c r="F143" s="448" t="s">
        <v>194</v>
      </c>
      <c r="G143" s="484" t="s">
        <v>193</v>
      </c>
      <c r="H143" s="266" t="s">
        <v>858</v>
      </c>
      <c r="I143" s="266" t="s">
        <v>1218</v>
      </c>
      <c r="J143" s="404" t="s">
        <v>463</v>
      </c>
      <c r="K143" s="456" t="s">
        <v>43</v>
      </c>
      <c r="L143" s="454" t="s">
        <v>8</v>
      </c>
      <c r="M143" s="489" t="str">
        <f>+IF(K143="","",VLOOKUP(K143&amp;L143,[25]CONVENCIONESFORMULAS!$H$14:$K$38,4,0))</f>
        <v>A4</v>
      </c>
      <c r="N143" s="210" t="s">
        <v>1219</v>
      </c>
      <c r="O143" s="266" t="s">
        <v>893</v>
      </c>
      <c r="P143" s="357" t="s">
        <v>894</v>
      </c>
      <c r="Q143" s="272" t="s">
        <v>142</v>
      </c>
      <c r="R143" s="272" t="s">
        <v>144</v>
      </c>
      <c r="S143" s="266" t="s">
        <v>898</v>
      </c>
      <c r="T143" s="272" t="s">
        <v>146</v>
      </c>
      <c r="U143" s="272" t="s">
        <v>148</v>
      </c>
      <c r="V143" s="272" t="s">
        <v>151</v>
      </c>
      <c r="W143" s="273" t="s">
        <v>153</v>
      </c>
      <c r="X143" s="301" t="s">
        <v>476</v>
      </c>
      <c r="Y143" s="272" t="s">
        <v>155</v>
      </c>
      <c r="Z143" s="285">
        <f>+IFERROR(VLOOKUP(Q143&amp;R143,'[25]CRITERIOS EVALUACIÓN'!$F$5:$I$18,4,0),0)+IFERROR(VLOOKUP(T143,'[25]CRITERIOS EVALUACIÓN'!$G$5:$I$18,3,0),0)+IFERROR(VLOOKUP('[25]MAPA DE RIESGOS 2020'!S10,'[25]CRITERIOS EVALUACIÓN'!$G$5:$I$18,3,0),0)+IFERROR(VLOOKUP('[25]MAPA DE RIESGOS 2020'!T10,'[25]CRITERIOS EVALUACIÓN'!$G$5:$I$18,3,0),0)+IFERROR(VLOOKUP(W143,'[25]CRITERIOS EVALUACIÓN'!$G$5:$I$18,3,0),0)+IFERROR(VLOOKUP(Y143,'[25]CRITERIOS EVALUACIÓN'!$G$5:$I$18,3,0),0)</f>
        <v>100</v>
      </c>
      <c r="AA143" s="285" t="str">
        <f>+IF(AND(Z143&gt;=96,Z143&lt;=100),"Fuerte",IF(AND(Z143&gt;=86,Z143&lt;=95),"Moderado","Débil"))</f>
        <v>Fuerte</v>
      </c>
      <c r="AB143" s="272" t="s">
        <v>195</v>
      </c>
      <c r="AC143" s="285" t="str">
        <f>+IFERROR(VLOOKUP(AA143&amp;AB143,'[25]DISEÑO DE CONTROLES'!$D$6:$E$14,2,0),"")</f>
        <v>Fuerte</v>
      </c>
      <c r="AD143" s="272" t="s">
        <v>164</v>
      </c>
      <c r="AE143" s="272" t="s">
        <v>164</v>
      </c>
      <c r="AF143" s="459" t="e">
        <f>+IF(Z143="","",IF(Z143=0,M143,VLOOKUP(IF(Z143=0,M143,IF(AND(K143="CASI SEGURO",Z143=1),"PROBABLE",IF(AND(K143="PROBABLE",Z143=1),"POSIBLE",IF(AND(K143="POSIBLE",Z143=1),"IMPROBABLE",IF(AND(K143="CASI SEGURO",Z143=2),"POSIBLE",IF(AND(K143="PROBABLE",Z143=2),"IMPROBABLE",IF(AND(K143="POSIBLE",Z143=2),"RARO","RARO")))))))&amp;L143,[2]CONVENCIONESFORMULAS!$H$14:$K$38,4,0)))</f>
        <v>#N/A</v>
      </c>
      <c r="AG143" s="454" t="s">
        <v>209</v>
      </c>
      <c r="AH143" s="461"/>
      <c r="AI143" s="463"/>
      <c r="AJ143" s="461"/>
      <c r="AK143" s="454"/>
      <c r="AL143" s="461" t="s">
        <v>230</v>
      </c>
    </row>
    <row r="144" spans="1:38" s="136" customFormat="1" ht="107.25" customHeight="1">
      <c r="A144" s="446"/>
      <c r="B144" s="661"/>
      <c r="C144" s="408"/>
      <c r="D144" s="408"/>
      <c r="E144" s="449"/>
      <c r="F144" s="449"/>
      <c r="G144" s="497"/>
      <c r="H144" s="266" t="s">
        <v>892</v>
      </c>
      <c r="I144" s="266" t="s">
        <v>1218</v>
      </c>
      <c r="J144" s="404"/>
      <c r="K144" s="456"/>
      <c r="L144" s="454"/>
      <c r="M144" s="489"/>
      <c r="N144" s="210" t="s">
        <v>1220</v>
      </c>
      <c r="O144" s="266" t="s">
        <v>895</v>
      </c>
      <c r="P144" s="357" t="s">
        <v>860</v>
      </c>
      <c r="Q144" s="272" t="s">
        <v>142</v>
      </c>
      <c r="R144" s="272" t="s">
        <v>144</v>
      </c>
      <c r="S144" s="266" t="s">
        <v>861</v>
      </c>
      <c r="T144" s="272" t="s">
        <v>146</v>
      </c>
      <c r="U144" s="272" t="s">
        <v>148</v>
      </c>
      <c r="V144" s="272" t="s">
        <v>151</v>
      </c>
      <c r="W144" s="273" t="s">
        <v>153</v>
      </c>
      <c r="X144" s="301" t="s">
        <v>863</v>
      </c>
      <c r="Y144" s="272" t="s">
        <v>155</v>
      </c>
      <c r="Z144" s="285">
        <f>+IFERROR(VLOOKUP(Q144&amp;R144,'[25]CRITERIOS EVALUACIÓN'!$F$5:$I$18,4,0),0)+IFERROR(VLOOKUP(T144,'[25]CRITERIOS EVALUACIÓN'!$G$5:$I$18,3,0),0)+IFERROR(VLOOKUP('[25]MAPA DE RIESGOS 2020'!S11,'[25]CRITERIOS EVALUACIÓN'!$G$5:$I$18,3,0),0)+IFERROR(VLOOKUP('[25]MAPA DE RIESGOS 2020'!T11,'[25]CRITERIOS EVALUACIÓN'!$G$5:$I$18,3,0),0)+IFERROR(VLOOKUP(W144,'[25]CRITERIOS EVALUACIÓN'!$G$5:$I$18,3,0),0)+IFERROR(VLOOKUP(Y144,'[25]CRITERIOS EVALUACIÓN'!$G$5:$I$18,3,0),0)</f>
        <v>100</v>
      </c>
      <c r="AA144" s="285" t="str">
        <f>+IF(AND(Z144&gt;=96,Z144&lt;=100),"Fuerte",IF(AND(Z144&gt;=86,Z144&lt;=95),"Moderado","Débil"))</f>
        <v>Fuerte</v>
      </c>
      <c r="AB144" s="272" t="s">
        <v>195</v>
      </c>
      <c r="AC144" s="285" t="str">
        <f>+IFERROR(VLOOKUP(AA144&amp;AB144,'[25]DISEÑO DE CONTROLES'!$D$6:$E$14,2,0),"")</f>
        <v>Fuerte</v>
      </c>
      <c r="AD144" s="272" t="s">
        <v>164</v>
      </c>
      <c r="AE144" s="272" t="s">
        <v>164</v>
      </c>
      <c r="AF144" s="459"/>
      <c r="AG144" s="454"/>
      <c r="AH144" s="461"/>
      <c r="AI144" s="463"/>
      <c r="AJ144" s="461"/>
      <c r="AK144" s="454"/>
      <c r="AL144" s="461"/>
    </row>
    <row r="145" spans="1:38" s="136" customFormat="1" ht="78.75" customHeight="1">
      <c r="A145" s="447"/>
      <c r="B145" s="658"/>
      <c r="C145" s="415"/>
      <c r="D145" s="415"/>
      <c r="E145" s="450"/>
      <c r="F145" s="450"/>
      <c r="G145" s="485"/>
      <c r="H145" s="266" t="s">
        <v>859</v>
      </c>
      <c r="I145" s="266" t="s">
        <v>1217</v>
      </c>
      <c r="J145" s="404"/>
      <c r="K145" s="456"/>
      <c r="L145" s="454"/>
      <c r="M145" s="489"/>
      <c r="N145" s="210" t="s">
        <v>1221</v>
      </c>
      <c r="O145" s="266" t="s">
        <v>897</v>
      </c>
      <c r="P145" s="357" t="s">
        <v>896</v>
      </c>
      <c r="Q145" s="272" t="s">
        <v>142</v>
      </c>
      <c r="R145" s="272" t="s">
        <v>144</v>
      </c>
      <c r="S145" s="266" t="s">
        <v>899</v>
      </c>
      <c r="T145" s="272" t="s">
        <v>146</v>
      </c>
      <c r="U145" s="272" t="s">
        <v>148</v>
      </c>
      <c r="V145" s="272" t="s">
        <v>151</v>
      </c>
      <c r="W145" s="273" t="s">
        <v>153</v>
      </c>
      <c r="X145" s="301" t="s">
        <v>900</v>
      </c>
      <c r="Y145" s="272" t="s">
        <v>155</v>
      </c>
      <c r="Z145" s="285">
        <f>+IFERROR(VLOOKUP(Q145&amp;R145,'[25]CRITERIOS EVALUACIÓN'!$F$5:$I$18,4,0),0)+IFERROR(VLOOKUP(T145,'[25]CRITERIOS EVALUACIÓN'!$G$5:$I$18,3,0),0)+IFERROR(VLOOKUP('[25]MAPA DE RIESGOS 2020'!S11,'[25]CRITERIOS EVALUACIÓN'!$G$5:$I$18,3,0),0)+IFERROR(VLOOKUP('[25]MAPA DE RIESGOS 2020'!T11,'[25]CRITERIOS EVALUACIÓN'!$G$5:$I$18,3,0),0)+IFERROR(VLOOKUP(W145,'[25]CRITERIOS EVALUACIÓN'!$G$5:$I$18,3,0),0)+IFERROR(VLOOKUP(Y145,'[25]CRITERIOS EVALUACIÓN'!$G$5:$I$18,3,0),0)</f>
        <v>100</v>
      </c>
      <c r="AA145" s="285" t="str">
        <f>+IF(AND(Z145&gt;=96,Z145&lt;=100),"Fuerte",IF(AND(Z145&gt;=86,Z145&lt;=95),"Moderado","Débil"))</f>
        <v>Fuerte</v>
      </c>
      <c r="AB145" s="272" t="s">
        <v>195</v>
      </c>
      <c r="AC145" s="285" t="str">
        <f>+IFERROR(VLOOKUP(AA145&amp;AB145,'[25]DISEÑO DE CONTROLES'!$D$6:$E$14,2,0),"")</f>
        <v>Fuerte</v>
      </c>
      <c r="AD145" s="272" t="s">
        <v>164</v>
      </c>
      <c r="AE145" s="272" t="s">
        <v>164</v>
      </c>
      <c r="AF145" s="459"/>
      <c r="AG145" s="454"/>
      <c r="AH145" s="461"/>
      <c r="AI145" s="463"/>
      <c r="AJ145" s="461"/>
      <c r="AK145" s="454"/>
      <c r="AL145" s="461"/>
    </row>
    <row r="146" spans="1:38" s="136" customFormat="1" ht="96" customHeight="1">
      <c r="A146" s="285">
        <v>83</v>
      </c>
      <c r="B146" s="659" t="s">
        <v>79</v>
      </c>
      <c r="C146" s="301" t="s">
        <v>477</v>
      </c>
      <c r="D146" s="301" t="s">
        <v>930</v>
      </c>
      <c r="E146" s="272" t="s">
        <v>85</v>
      </c>
      <c r="F146" s="272" t="s">
        <v>194</v>
      </c>
      <c r="G146" s="289" t="s">
        <v>193</v>
      </c>
      <c r="H146" s="266" t="s">
        <v>478</v>
      </c>
      <c r="I146" s="266" t="s">
        <v>1222</v>
      </c>
      <c r="J146" s="266" t="s">
        <v>479</v>
      </c>
      <c r="K146" s="285" t="s">
        <v>45</v>
      </c>
      <c r="L146" s="272" t="s">
        <v>8</v>
      </c>
      <c r="M146" s="283" t="str">
        <f>+IF(K146="","",VLOOKUP(K146&amp;L146,[25]CONVENCIONESFORMULAS!$H$14:$K$38,4,0))</f>
        <v>M3</v>
      </c>
      <c r="N146" s="266" t="s">
        <v>1223</v>
      </c>
      <c r="O146" s="266" t="s">
        <v>931</v>
      </c>
      <c r="P146" s="357" t="s">
        <v>932</v>
      </c>
      <c r="Q146" s="272" t="s">
        <v>142</v>
      </c>
      <c r="R146" s="272" t="s">
        <v>144</v>
      </c>
      <c r="S146" s="266" t="s">
        <v>901</v>
      </c>
      <c r="T146" s="272" t="s">
        <v>146</v>
      </c>
      <c r="U146" s="272" t="s">
        <v>148</v>
      </c>
      <c r="V146" s="272" t="s">
        <v>151</v>
      </c>
      <c r="W146" s="273" t="s">
        <v>153</v>
      </c>
      <c r="X146" s="301" t="s">
        <v>902</v>
      </c>
      <c r="Y146" s="272" t="s">
        <v>155</v>
      </c>
      <c r="Z146" s="285">
        <f>+IFERROR(VLOOKUP(Q146&amp;R146,'[25]CRITERIOS EVALUACIÓN'!$F$5:$I$18,4,0),0)+IFERROR(VLOOKUP(T146,'[25]CRITERIOS EVALUACIÓN'!$G$5:$I$18,3,0),0)+IFERROR(VLOOKUP('[25]MAPA DE RIESGOS 2020'!S12,'[25]CRITERIOS EVALUACIÓN'!$G$5:$I$18,3,0),0)+IFERROR(VLOOKUP('[25]MAPA DE RIESGOS 2020'!T12,'[25]CRITERIOS EVALUACIÓN'!$G$5:$I$18,3,0),0)+IFERROR(VLOOKUP(W146,'[25]CRITERIOS EVALUACIÓN'!$G$5:$I$18,3,0),0)+IFERROR(VLOOKUP(Y146,'[25]CRITERIOS EVALUACIÓN'!$G$5:$I$18,3,0),0)</f>
        <v>100</v>
      </c>
      <c r="AA146" s="285" t="str">
        <f>+IF(AND(Z146&gt;=96,Z146&lt;=100),"Fuerte",IF(AND(Z146&gt;=86,Z146&lt;=95),"Moderado","Débil"))</f>
        <v>Fuerte</v>
      </c>
      <c r="AB146" s="272" t="s">
        <v>195</v>
      </c>
      <c r="AC146" s="285" t="str">
        <f>+IFERROR(VLOOKUP(AA146&amp;AB146,'[25]DISEÑO DE CONTROLES'!$D$6:$E$14,2,0),"")</f>
        <v>Fuerte</v>
      </c>
      <c r="AD146" s="272" t="s">
        <v>164</v>
      </c>
      <c r="AE146" s="272" t="s">
        <v>164</v>
      </c>
      <c r="AF146" s="278" t="e">
        <f>+IF(Z146="","",IF(Z146=0,M146,VLOOKUP(IF(Z146=0,M146,IF(AND(K146="CASI SEGURO",Z146=1),"PROBABLE",IF(AND(K146="PROBABLE",Z146=1),"POSIBLE",IF(AND(K146="POSIBLE",Z146=1),"IMPROBABLE",IF(AND(K146="CASI SEGURO",Z146=2),"POSIBLE",IF(AND(K146="PROBABLE",Z146=2),"IMPROBABLE",IF(AND(K146="POSIBLE",Z146=2),"RARO","RARO")))))))&amp;L146,[2]CONVENCIONESFORMULAS!$H$14:$K$38,4,0)))</f>
        <v>#N/A</v>
      </c>
      <c r="AG146" s="272" t="s">
        <v>209</v>
      </c>
      <c r="AH146" s="273"/>
      <c r="AI146" s="294"/>
      <c r="AJ146" s="273"/>
      <c r="AK146" s="273"/>
      <c r="AL146" s="273" t="s">
        <v>230</v>
      </c>
    </row>
    <row r="147" spans="1:38" s="136" customFormat="1" ht="127.5" customHeight="1">
      <c r="A147" s="285">
        <v>84</v>
      </c>
      <c r="B147" s="659" t="s">
        <v>79</v>
      </c>
      <c r="C147" s="301" t="s">
        <v>857</v>
      </c>
      <c r="D147" s="301" t="s">
        <v>744</v>
      </c>
      <c r="E147" s="272" t="s">
        <v>62</v>
      </c>
      <c r="F147" s="272" t="s">
        <v>194</v>
      </c>
      <c r="G147" s="289" t="s">
        <v>193</v>
      </c>
      <c r="H147" s="266" t="s">
        <v>480</v>
      </c>
      <c r="I147" s="266" t="s">
        <v>1224</v>
      </c>
      <c r="J147" s="266" t="s">
        <v>481</v>
      </c>
      <c r="K147" s="285" t="s">
        <v>45</v>
      </c>
      <c r="L147" s="272" t="s">
        <v>49</v>
      </c>
      <c r="M147" s="282" t="str">
        <f>+IF(K147="","",VLOOKUP(K147&amp;L147,[25]CONVENCIONESFORMULAS!$H$14:$K$38,4,0))</f>
        <v>A6</v>
      </c>
      <c r="N147" s="266" t="s">
        <v>1225</v>
      </c>
      <c r="O147" s="306" t="s">
        <v>904</v>
      </c>
      <c r="P147" s="357" t="s">
        <v>903</v>
      </c>
      <c r="Q147" s="272" t="s">
        <v>142</v>
      </c>
      <c r="R147" s="272" t="s">
        <v>144</v>
      </c>
      <c r="S147" s="266" t="s">
        <v>842</v>
      </c>
      <c r="T147" s="272" t="s">
        <v>146</v>
      </c>
      <c r="U147" s="272" t="s">
        <v>148</v>
      </c>
      <c r="V147" s="272" t="s">
        <v>151</v>
      </c>
      <c r="W147" s="273" t="s">
        <v>153</v>
      </c>
      <c r="X147" s="301" t="s">
        <v>1227</v>
      </c>
      <c r="Y147" s="272" t="s">
        <v>155</v>
      </c>
      <c r="Z147" s="285">
        <v>100</v>
      </c>
      <c r="AA147" s="285" t="str">
        <f>+IF(AND(Z147&gt;=96,Z147&lt;=100),"Fuerte",IF(AND(Z147&gt;=86,Z147&lt;=95),"Moderado","Débil"))</f>
        <v>Fuerte</v>
      </c>
      <c r="AB147" s="272" t="s">
        <v>195</v>
      </c>
      <c r="AC147" s="285" t="str">
        <f>+IFERROR(VLOOKUP(AA147&amp;AB147,'[25]DISEÑO DE CONTROLES'!$D$6:$E$14,2,0),"")</f>
        <v>Fuerte</v>
      </c>
      <c r="AD147" s="272" t="s">
        <v>164</v>
      </c>
      <c r="AE147" s="272" t="s">
        <v>165</v>
      </c>
      <c r="AF147" s="293" t="e">
        <f>+IF(Z147="","",IF(Z147=0,M147,VLOOKUP(IF(Z147=0,M147,IF(AND(K147="CASI SEGURO",Z147=1),"PROBABLE",IF(AND(K147="PROBABLE",Z147=1),"POSIBLE",IF(AND(K147="POSIBLE",Z147=1),"IMPROBABLE",IF(AND(K147="CASI SEGURO",Z147=2),"POSIBLE",IF(AND(K147="PROBABLE",Z147=2),"IMPROBABLE",IF(AND(K147="POSIBLE",Z147=2),"RARO","RARO")))))))&amp;L147,[2]CONVENCIONESFORMULAS!$H$14:$K$38,4,0)))</f>
        <v>#N/A</v>
      </c>
      <c r="AG147" s="272" t="s">
        <v>210</v>
      </c>
      <c r="AH147" s="266" t="s">
        <v>596</v>
      </c>
      <c r="AI147" s="266" t="s">
        <v>597</v>
      </c>
      <c r="AJ147" s="266" t="s">
        <v>852</v>
      </c>
      <c r="AK147" s="306" t="s">
        <v>1226</v>
      </c>
      <c r="AL147" s="273" t="s">
        <v>230</v>
      </c>
    </row>
    <row r="148" spans="1:38" s="136" customFormat="1" ht="94.5" customHeight="1">
      <c r="A148" s="300">
        <v>85</v>
      </c>
      <c r="B148" s="662" t="s">
        <v>1032</v>
      </c>
      <c r="C148" s="290" t="s">
        <v>237</v>
      </c>
      <c r="D148" s="290" t="s">
        <v>238</v>
      </c>
      <c r="E148" s="268" t="s">
        <v>26</v>
      </c>
      <c r="F148" s="268" t="s">
        <v>193</v>
      </c>
      <c r="G148" s="291" t="s">
        <v>193</v>
      </c>
      <c r="H148" s="273" t="s">
        <v>402</v>
      </c>
      <c r="I148" s="272" t="s">
        <v>1740</v>
      </c>
      <c r="J148" s="273" t="s">
        <v>448</v>
      </c>
      <c r="K148" s="285" t="s">
        <v>44</v>
      </c>
      <c r="L148" s="272" t="s">
        <v>48</v>
      </c>
      <c r="M148" s="283" t="str">
        <f>+IF(K148="","",VLOOKUP(K148&amp;L148,[26]CONVENCIONESFORMULAS!$H$14:$K$38,4,0))</f>
        <v>M2</v>
      </c>
      <c r="N148" s="288" t="s">
        <v>1243</v>
      </c>
      <c r="O148" s="288" t="s">
        <v>404</v>
      </c>
      <c r="P148" s="352" t="s">
        <v>323</v>
      </c>
      <c r="Q148" s="272" t="s">
        <v>142</v>
      </c>
      <c r="R148" s="272" t="s">
        <v>144</v>
      </c>
      <c r="S148" s="273" t="s">
        <v>403</v>
      </c>
      <c r="T148" s="272" t="s">
        <v>146</v>
      </c>
      <c r="U148" s="272" t="s">
        <v>148</v>
      </c>
      <c r="V148" s="272" t="s">
        <v>151</v>
      </c>
      <c r="W148" s="273" t="s">
        <v>153</v>
      </c>
      <c r="X148" s="288" t="s">
        <v>1244</v>
      </c>
      <c r="Y148" s="272" t="s">
        <v>155</v>
      </c>
      <c r="Z148" s="285">
        <v>100</v>
      </c>
      <c r="AA148" s="285" t="str">
        <f t="shared" ref="AA148:AA151" si="30">+IF(AND(Z148&gt;=96,Z148&lt;=100),"Fuerte",IF(AND(Z148&gt;=86,Z148&lt;=95),"Moderado","Débil"))</f>
        <v>Fuerte</v>
      </c>
      <c r="AB148" s="272" t="s">
        <v>195</v>
      </c>
      <c r="AC148" s="285" t="str">
        <f>+IFERROR(VLOOKUP(AA148&amp;AB148,'[26]DISEÑO DE CONTROLES'!$D$6:$E$14,2,0),"")</f>
        <v>Fuerte</v>
      </c>
      <c r="AD148" s="272" t="s">
        <v>164</v>
      </c>
      <c r="AE148" s="272" t="s">
        <v>164</v>
      </c>
      <c r="AF148" s="117" t="e">
        <f>+IF(Z148="","",IF(Z148=0,M148,VLOOKUP(IF(Z148=0,M148,IF(AND(K148="CASI SEGURO",Z148=1),"PROBABLE",IF(AND(K148="PROBABLE",Z148=1),"POSIBLE",IF(AND(K148="POSIBLE",Z148=1),"IMPROBABLE",IF(AND(K148="CASI SEGURO",Z148=2),"POSIBLE",IF(AND(K148="PROBABLE",Z148=2),"IMPROBABLE",IF(AND(K148="POSIBLE",Z148=2),"RARO","RARO")))))))&amp;L148,[27]CONVENCIONESFORMULAS!$H$14:$K$38,4,0)))</f>
        <v>#N/A</v>
      </c>
      <c r="AG148" s="272" t="s">
        <v>210</v>
      </c>
      <c r="AH148" s="273" t="s">
        <v>1245</v>
      </c>
      <c r="AI148" s="275" t="s">
        <v>1246</v>
      </c>
      <c r="AJ148" s="273" t="s">
        <v>305</v>
      </c>
      <c r="AK148" s="273" t="s">
        <v>1247</v>
      </c>
      <c r="AL148" s="273" t="s">
        <v>236</v>
      </c>
    </row>
    <row r="149" spans="1:38" s="136" customFormat="1" ht="89.25" customHeight="1">
      <c r="A149" s="300">
        <v>86</v>
      </c>
      <c r="B149" s="662" t="s">
        <v>1032</v>
      </c>
      <c r="C149" s="290" t="s">
        <v>605</v>
      </c>
      <c r="D149" s="290" t="s">
        <v>1248</v>
      </c>
      <c r="E149" s="268" t="s">
        <v>62</v>
      </c>
      <c r="F149" s="268" t="s">
        <v>193</v>
      </c>
      <c r="G149" s="291" t="s">
        <v>193</v>
      </c>
      <c r="H149" s="288" t="s">
        <v>239</v>
      </c>
      <c r="I149" s="272" t="s">
        <v>1741</v>
      </c>
      <c r="J149" s="288" t="s">
        <v>449</v>
      </c>
      <c r="K149" s="285" t="s">
        <v>44</v>
      </c>
      <c r="L149" s="272" t="s">
        <v>49</v>
      </c>
      <c r="M149" s="125" t="str">
        <f>+IF(K149="","",VLOOKUP(K149&amp;L149,[26]CONVENCIONESFORMULAS!$H$14:$K$38,4,0))</f>
        <v>E4</v>
      </c>
      <c r="N149" s="288" t="s">
        <v>1250</v>
      </c>
      <c r="O149" s="288" t="s">
        <v>954</v>
      </c>
      <c r="P149" s="352" t="s">
        <v>450</v>
      </c>
      <c r="Q149" s="272" t="s">
        <v>142</v>
      </c>
      <c r="R149" s="272" t="s">
        <v>144</v>
      </c>
      <c r="S149" s="273" t="s">
        <v>451</v>
      </c>
      <c r="T149" s="272" t="s">
        <v>146</v>
      </c>
      <c r="U149" s="272" t="s">
        <v>148</v>
      </c>
      <c r="V149" s="272" t="s">
        <v>151</v>
      </c>
      <c r="W149" s="273" t="s">
        <v>153</v>
      </c>
      <c r="X149" s="288" t="s">
        <v>452</v>
      </c>
      <c r="Y149" s="272" t="s">
        <v>155</v>
      </c>
      <c r="Z149" s="285">
        <f>+IFERROR(VLOOKUP(Q149&amp;R149,'[26]CRITERIOS EVALUACIÓN'!$F$5:$I$18,4,0),0)+IFERROR(VLOOKUP(T149,'[26]CRITERIOS EVALUACIÓN'!$G$5:$I$18,3,0),0)+IFERROR(VLOOKUP('[26]MAPA DE RIESGOS 2020'!S58,'[26]CRITERIOS EVALUACIÓN'!$G$5:$I$18,3,0),0)+IFERROR(VLOOKUP('[26]MAPA DE RIESGOS 2020'!T58,'[26]CRITERIOS EVALUACIÓN'!$G$5:$I$18,3,0),0)+IFERROR(VLOOKUP(W149,'[26]CRITERIOS EVALUACIÓN'!$G$5:$I$18,3,0),0)+IFERROR(VLOOKUP(Y149,'[26]CRITERIOS EVALUACIÓN'!$G$5:$I$18,3,0),0)</f>
        <v>100</v>
      </c>
      <c r="AA149" s="285" t="str">
        <f t="shared" si="30"/>
        <v>Fuerte</v>
      </c>
      <c r="AB149" s="272" t="s">
        <v>195</v>
      </c>
      <c r="AC149" s="285" t="str">
        <f>+IFERROR(VLOOKUP(AA149&amp;AB149,'[26]DISEÑO DE CONTROLES'!$D$6:$E$14,2,0),"")</f>
        <v>Fuerte</v>
      </c>
      <c r="AD149" s="272" t="s">
        <v>164</v>
      </c>
      <c r="AE149" s="272" t="s">
        <v>165</v>
      </c>
      <c r="AF149" s="128" t="e">
        <f>+IF(Z149="","",IF(Z149=0,M149,VLOOKUP(IF(Z149=0,M149,IF(AND(K149="CASI SEGURO",Z149=1),"PROBABLE",IF(AND(K149="PROBABLE",Z149=1),"POSIBLE",IF(AND(K149="POSIBLE",Z149=1),"IMPROBABLE",IF(AND(K149="CASI SEGURO",Z149=2),"POSIBLE",IF(AND(K149="PROBABLE",Z149=2),"IMPROBABLE",IF(AND(K149="POSIBLE",Z149=2),"RARO","RARO")))))))&amp;L149,[2]CONVENCIONESFORMULAS!$H$14:$K$38,4,0)))</f>
        <v>#N/A</v>
      </c>
      <c r="AG149" s="272" t="s">
        <v>210</v>
      </c>
      <c r="AH149" s="273" t="s">
        <v>563</v>
      </c>
      <c r="AI149" s="273" t="s">
        <v>564</v>
      </c>
      <c r="AJ149" s="273" t="s">
        <v>453</v>
      </c>
      <c r="AK149" s="273" t="s">
        <v>565</v>
      </c>
      <c r="AL149" s="273" t="s">
        <v>236</v>
      </c>
    </row>
    <row r="150" spans="1:38" s="136" customFormat="1" ht="186.75" customHeight="1">
      <c r="A150" s="300">
        <v>87</v>
      </c>
      <c r="B150" s="662" t="s">
        <v>81</v>
      </c>
      <c r="C150" s="290" t="s">
        <v>758</v>
      </c>
      <c r="D150" s="290" t="s">
        <v>759</v>
      </c>
      <c r="E150" s="268" t="s">
        <v>26</v>
      </c>
      <c r="F150" s="268" t="s">
        <v>193</v>
      </c>
      <c r="G150" s="291" t="s">
        <v>193</v>
      </c>
      <c r="H150" s="288" t="s">
        <v>760</v>
      </c>
      <c r="I150" s="272" t="s">
        <v>1742</v>
      </c>
      <c r="J150" s="288" t="s">
        <v>1236</v>
      </c>
      <c r="K150" s="285" t="s">
        <v>44</v>
      </c>
      <c r="L150" s="272" t="s">
        <v>8</v>
      </c>
      <c r="M150" s="133" t="str">
        <f>+IF(K150="","",VLOOKUP(K150&amp;L150,[28]CONVENCIONESFORMULAS!$H$14:$K$38,4,0))</f>
        <v>A5</v>
      </c>
      <c r="N150" s="211" t="s">
        <v>1237</v>
      </c>
      <c r="O150" s="273" t="s">
        <v>940</v>
      </c>
      <c r="P150" s="352" t="s">
        <v>566</v>
      </c>
      <c r="Q150" s="272" t="s">
        <v>142</v>
      </c>
      <c r="R150" s="272" t="s">
        <v>144</v>
      </c>
      <c r="S150" s="273" t="s">
        <v>843</v>
      </c>
      <c r="T150" s="272" t="s">
        <v>146</v>
      </c>
      <c r="U150" s="272" t="s">
        <v>148</v>
      </c>
      <c r="V150" s="272" t="s">
        <v>151</v>
      </c>
      <c r="W150" s="273" t="s">
        <v>153</v>
      </c>
      <c r="X150" s="288" t="s">
        <v>941</v>
      </c>
      <c r="Y150" s="272" t="s">
        <v>155</v>
      </c>
      <c r="Z150" s="285">
        <v>100</v>
      </c>
      <c r="AA150" s="285" t="str">
        <f t="shared" si="30"/>
        <v>Fuerte</v>
      </c>
      <c r="AB150" s="272" t="s">
        <v>195</v>
      </c>
      <c r="AC150" s="285" t="str">
        <f>+IFERROR(VLOOKUP(AA150&amp;AB150,'[28]DISEÑO DE CONTROLES'!$D$6:$E$14,2,0),"")</f>
        <v>Fuerte</v>
      </c>
      <c r="AD150" s="272" t="s">
        <v>164</v>
      </c>
      <c r="AE150" s="272" t="s">
        <v>164</v>
      </c>
      <c r="AF150" s="278" t="e">
        <f>+IF(Z150="","",IF(Z150=0,M150,VLOOKUP(IF(Z150=0,M150,IF(AND(K150="CASI SEGURO",Z150=1),"PROBABLE",IF(AND(K150="PROBABLE",Z150=1),"POSIBLE",IF(AND(K150="POSIBLE",Z150=1),"IMPROBABLE",IF(AND(K150="CASI SEGURO",Z150=2),"POSIBLE",IF(AND(K150="PROBABLE",Z150=2),"IMPROBABLE",IF(AND(K150="POSIBLE",Z150=2),"RARO","RARO")))))))&amp;L150,[17]CONVENCIONESFORMULAS!$H$14:$K$38,4,0)))</f>
        <v>#N/A</v>
      </c>
      <c r="AG150" s="272" t="s">
        <v>210</v>
      </c>
      <c r="AH150" s="273" t="s">
        <v>1238</v>
      </c>
      <c r="AI150" s="275" t="s">
        <v>1239</v>
      </c>
      <c r="AJ150" s="273" t="s">
        <v>566</v>
      </c>
      <c r="AK150" s="273" t="s">
        <v>1240</v>
      </c>
      <c r="AL150" s="273" t="s">
        <v>236</v>
      </c>
    </row>
    <row r="151" spans="1:38" s="136" customFormat="1" ht="81.75" customHeight="1">
      <c r="A151" s="510">
        <v>88</v>
      </c>
      <c r="B151" s="657" t="s">
        <v>81</v>
      </c>
      <c r="C151" s="490" t="s">
        <v>233</v>
      </c>
      <c r="D151" s="490" t="s">
        <v>234</v>
      </c>
      <c r="E151" s="448" t="s">
        <v>62</v>
      </c>
      <c r="F151" s="448" t="s">
        <v>193</v>
      </c>
      <c r="G151" s="448" t="s">
        <v>193</v>
      </c>
      <c r="H151" s="490" t="s">
        <v>303</v>
      </c>
      <c r="I151" s="448" t="s">
        <v>1743</v>
      </c>
      <c r="J151" s="490" t="s">
        <v>235</v>
      </c>
      <c r="K151" s="445" t="s">
        <v>44</v>
      </c>
      <c r="L151" s="448" t="s">
        <v>49</v>
      </c>
      <c r="M151" s="472" t="str">
        <f>+IF(K151="","",VLOOKUP(K151&amp;L151,[28]CONVENCIONESFORMULAS!$H$14:$K$38,4,0))</f>
        <v>E4</v>
      </c>
      <c r="N151" s="288" t="s">
        <v>1241</v>
      </c>
      <c r="O151" s="288" t="s">
        <v>947</v>
      </c>
      <c r="P151" s="352" t="s">
        <v>942</v>
      </c>
      <c r="Q151" s="272" t="s">
        <v>142</v>
      </c>
      <c r="R151" s="272" t="s">
        <v>144</v>
      </c>
      <c r="S151" s="273" t="s">
        <v>945</v>
      </c>
      <c r="T151" s="272" t="s">
        <v>146</v>
      </c>
      <c r="U151" s="272" t="s">
        <v>148</v>
      </c>
      <c r="V151" s="272" t="s">
        <v>151</v>
      </c>
      <c r="W151" s="273" t="s">
        <v>153</v>
      </c>
      <c r="X151" s="288" t="s">
        <v>946</v>
      </c>
      <c r="Y151" s="272" t="s">
        <v>155</v>
      </c>
      <c r="Z151" s="285">
        <f>+IFERROR(VLOOKUP(Q151&amp;R151,'[28]CRITERIOS EVALUACIÓN'!$F$5:$I$18,4,0),0)+IFERROR(VLOOKUP(T151,'[28]CRITERIOS EVALUACIÓN'!$G$5:$I$18,3,0),0)+IFERROR(VLOOKUP('[28]MAPA DE RIESGOS 2020'!S60,'[28]CRITERIOS EVALUACIÓN'!$G$5:$I$18,3,0),0)+IFERROR(VLOOKUP('[28]MAPA DE RIESGOS 2020'!T60,'[28]CRITERIOS EVALUACIÓN'!$G$5:$I$18,3,0),0)+IFERROR(VLOOKUP(W151,'[28]CRITERIOS EVALUACIÓN'!$G$5:$I$18,3,0),0)+IFERROR(VLOOKUP(Y151,'[28]CRITERIOS EVALUACIÓN'!$G$5:$I$18,3,0),0)</f>
        <v>100</v>
      </c>
      <c r="AA151" s="285" t="str">
        <f t="shared" si="30"/>
        <v>Fuerte</v>
      </c>
      <c r="AB151" s="272" t="s">
        <v>195</v>
      </c>
      <c r="AC151" s="285" t="str">
        <f>+IFERROR(VLOOKUP(AA151&amp;AB151,'[28]DISEÑO DE CONTROLES'!$D$6:$E$14,2,0),"")</f>
        <v>Fuerte</v>
      </c>
      <c r="AD151" s="272" t="s">
        <v>164</v>
      </c>
      <c r="AE151" s="272" t="s">
        <v>165</v>
      </c>
      <c r="AF151" s="442" t="e">
        <f>+IF(Z151="","",IF(Z151=0,M151,VLOOKUP(IF(Z151=0,M151,IF(AND(K151="CASI SEGURO",Z151=1),"PROBABLE",IF(AND(K151="PROBABLE",Z151=1),"POSIBLE",IF(AND(K151="POSIBLE",Z151=1),"IMPROBABLE",IF(AND(K151="CASI SEGURO",Z151=2),"POSIBLE",IF(AND(K151="PROBABLE",Z151=2),"IMPROBABLE",IF(AND(K151="POSIBLE",Z151=2),"RARO","RARO")))))))&amp;L151,[17]CONVENCIONESFORMULAS!$H$14:$K$38,4,0)))</f>
        <v>#N/A</v>
      </c>
      <c r="AG151" s="448" t="s">
        <v>210</v>
      </c>
      <c r="AH151" s="490" t="s">
        <v>948</v>
      </c>
      <c r="AI151" s="490" t="s">
        <v>567</v>
      </c>
      <c r="AJ151" s="490" t="s">
        <v>568</v>
      </c>
      <c r="AK151" s="490" t="s">
        <v>304</v>
      </c>
      <c r="AL151" s="461" t="s">
        <v>236</v>
      </c>
    </row>
    <row r="152" spans="1:38" s="136" customFormat="1" ht="82.5" customHeight="1">
      <c r="A152" s="511"/>
      <c r="B152" s="658"/>
      <c r="C152" s="491"/>
      <c r="D152" s="491"/>
      <c r="E152" s="450"/>
      <c r="F152" s="450"/>
      <c r="G152" s="450"/>
      <c r="H152" s="491"/>
      <c r="I152" s="450"/>
      <c r="J152" s="491"/>
      <c r="K152" s="447"/>
      <c r="L152" s="450"/>
      <c r="M152" s="473"/>
      <c r="N152" s="288" t="s">
        <v>1242</v>
      </c>
      <c r="O152" s="288" t="s">
        <v>943</v>
      </c>
      <c r="P152" s="352" t="s">
        <v>944</v>
      </c>
      <c r="Q152" s="272" t="s">
        <v>142</v>
      </c>
      <c r="R152" s="272" t="s">
        <v>144</v>
      </c>
      <c r="S152" s="273" t="s">
        <v>945</v>
      </c>
      <c r="T152" s="272" t="s">
        <v>146</v>
      </c>
      <c r="U152" s="272" t="s">
        <v>148</v>
      </c>
      <c r="V152" s="272" t="s">
        <v>151</v>
      </c>
      <c r="W152" s="273" t="s">
        <v>153</v>
      </c>
      <c r="X152" s="288" t="s">
        <v>949</v>
      </c>
      <c r="Y152" s="272" t="s">
        <v>155</v>
      </c>
      <c r="Z152" s="285">
        <v>100</v>
      </c>
      <c r="AA152" s="285" t="str">
        <f t="shared" ref="AA152" si="31">+IF(AND(Z152&gt;=96,Z152&lt;=100),"Fuerte",IF(AND(Z152&gt;=86,Z152&lt;=95),"Moderado","Débil"))</f>
        <v>Fuerte</v>
      </c>
      <c r="AB152" s="272" t="s">
        <v>195</v>
      </c>
      <c r="AC152" s="285" t="str">
        <f>+IFERROR(VLOOKUP(AA152&amp;AB152,'[28]DISEÑO DE CONTROLES'!$D$6:$E$14,2,0),"")</f>
        <v>Fuerte</v>
      </c>
      <c r="AD152" s="272" t="s">
        <v>164</v>
      </c>
      <c r="AE152" s="272" t="s">
        <v>165</v>
      </c>
      <c r="AF152" s="444"/>
      <c r="AG152" s="450"/>
      <c r="AH152" s="491"/>
      <c r="AI152" s="491"/>
      <c r="AJ152" s="491"/>
      <c r="AK152" s="491"/>
      <c r="AL152" s="461"/>
    </row>
    <row r="153" spans="1:38" s="136" customFormat="1" ht="57.75" customHeight="1">
      <c r="A153" s="456">
        <v>89</v>
      </c>
      <c r="B153" s="660" t="s">
        <v>1033</v>
      </c>
      <c r="C153" s="509" t="s">
        <v>242</v>
      </c>
      <c r="D153" s="509" t="s">
        <v>243</v>
      </c>
      <c r="E153" s="454" t="s">
        <v>29</v>
      </c>
      <c r="F153" s="454" t="s">
        <v>193</v>
      </c>
      <c r="G153" s="480" t="s">
        <v>193</v>
      </c>
      <c r="H153" s="288" t="s">
        <v>807</v>
      </c>
      <c r="I153" s="272" t="s">
        <v>1277</v>
      </c>
      <c r="J153" s="461" t="s">
        <v>244</v>
      </c>
      <c r="K153" s="456" t="s">
        <v>44</v>
      </c>
      <c r="L153" s="454" t="s">
        <v>8</v>
      </c>
      <c r="M153" s="468" t="str">
        <f>+IF(K153="","",VLOOKUP(K153&amp;L153,[29]CONVENCIONESFORMULAS!$H$14:$K$38,4,0))</f>
        <v>A5</v>
      </c>
      <c r="N153" s="210" t="s">
        <v>1278</v>
      </c>
      <c r="O153" s="288" t="s">
        <v>828</v>
      </c>
      <c r="P153" s="352" t="s">
        <v>933</v>
      </c>
      <c r="Q153" s="272" t="s">
        <v>142</v>
      </c>
      <c r="R153" s="272" t="s">
        <v>144</v>
      </c>
      <c r="S153" s="275" t="s">
        <v>843</v>
      </c>
      <c r="T153" s="272" t="s">
        <v>146</v>
      </c>
      <c r="U153" s="272" t="s">
        <v>148</v>
      </c>
      <c r="V153" s="272" t="s">
        <v>151</v>
      </c>
      <c r="W153" s="273" t="s">
        <v>153</v>
      </c>
      <c r="X153" s="118" t="s">
        <v>250</v>
      </c>
      <c r="Y153" s="272" t="s">
        <v>155</v>
      </c>
      <c r="Z153" s="285">
        <f>+IFERROR(VLOOKUP(Q153&amp;R153,'[29]CRITERIOS EVALUACIÓN'!$F$5:$I$18,4,0),0)+IFERROR(VLOOKUP(T153,'[29]CRITERIOS EVALUACIÓN'!$G$5:$I$18,3,0),0)+IFERROR(VLOOKUP('[29]MAPA DE RIESGOS 2020'!S66,'[29]CRITERIOS EVALUACIÓN'!$G$5:$I$18,3,0),0)+IFERROR(VLOOKUP('[29]MAPA DE RIESGOS 2020'!T66,'[29]CRITERIOS EVALUACIÓN'!$G$5:$I$18,3,0),0)+IFERROR(VLOOKUP(W153,'[29]CRITERIOS EVALUACIÓN'!$G$5:$I$18,3,0),0)+IFERROR(VLOOKUP(Y153,'[29]CRITERIOS EVALUACIÓN'!$G$5:$I$18,3,0),0)</f>
        <v>100</v>
      </c>
      <c r="AA153" s="285" t="str">
        <f t="shared" ref="AA153:AA170" si="32">+IF(AND(Z153&gt;=96,Z153&lt;=100),"Fuerte",IF(AND(Z153&gt;=86,Z153&lt;=95),"Moderado","Débil"))</f>
        <v>Fuerte</v>
      </c>
      <c r="AB153" s="272" t="s">
        <v>195</v>
      </c>
      <c r="AC153" s="285" t="str">
        <f>+IFERROR(VLOOKUP(AA153&amp;AB153,'[29]DISEÑO DE CONTROLES'!$D$6:$E$14,2,0),"")</f>
        <v>Fuerte</v>
      </c>
      <c r="AD153" s="272" t="s">
        <v>164</v>
      </c>
      <c r="AE153" s="279" t="s">
        <v>164</v>
      </c>
      <c r="AF153" s="459" t="e">
        <f>+IF(Z153="","",IF(Z153=0,M153,VLOOKUP(IF(Z153=0,M153,IF(AND(K153="CASI SEGURO",Z153=1),"PROBABLE",IF(AND(K153="PROBABLE",Z153=1),"POSIBLE",IF(AND(K153="POSIBLE",Z153=1),"IMPROBABLE",IF(AND(K153="CASI SEGURO",Z153=2),"POSIBLE",IF(AND(K153="PROBABLE",Z153=2),"IMPROBABLE",IF(AND(K153="POSIBLE",Z153=2),"RARO","RARO")))))))&amp;L153,[5]CONVENCIONESFORMULAS!$H$14:$K$38,4,0)))</f>
        <v>#N/A</v>
      </c>
      <c r="AG153" s="454" t="s">
        <v>209</v>
      </c>
      <c r="AH153" s="461"/>
      <c r="AI153" s="495"/>
      <c r="AJ153" s="461"/>
      <c r="AK153" s="464"/>
      <c r="AL153" s="461" t="s">
        <v>254</v>
      </c>
    </row>
    <row r="154" spans="1:38" s="136" customFormat="1" ht="54" customHeight="1">
      <c r="A154" s="456"/>
      <c r="B154" s="660"/>
      <c r="C154" s="509"/>
      <c r="D154" s="509"/>
      <c r="E154" s="454"/>
      <c r="F154" s="454"/>
      <c r="G154" s="480"/>
      <c r="H154" s="288" t="s">
        <v>807</v>
      </c>
      <c r="I154" s="272" t="s">
        <v>1277</v>
      </c>
      <c r="J154" s="461"/>
      <c r="K154" s="456"/>
      <c r="L154" s="454"/>
      <c r="M154" s="468"/>
      <c r="N154" s="210" t="s">
        <v>1279</v>
      </c>
      <c r="O154" s="299" t="s">
        <v>829</v>
      </c>
      <c r="P154" s="352" t="s">
        <v>933</v>
      </c>
      <c r="Q154" s="272" t="s">
        <v>142</v>
      </c>
      <c r="R154" s="272" t="s">
        <v>144</v>
      </c>
      <c r="S154" s="275" t="s">
        <v>843</v>
      </c>
      <c r="T154" s="272" t="s">
        <v>146</v>
      </c>
      <c r="U154" s="272" t="s">
        <v>148</v>
      </c>
      <c r="V154" s="272" t="s">
        <v>151</v>
      </c>
      <c r="W154" s="273" t="s">
        <v>153</v>
      </c>
      <c r="X154" s="118" t="s">
        <v>580</v>
      </c>
      <c r="Y154" s="272" t="s">
        <v>155</v>
      </c>
      <c r="Z154" s="285">
        <v>100</v>
      </c>
      <c r="AA154" s="285" t="s">
        <v>160</v>
      </c>
      <c r="AB154" s="272" t="s">
        <v>195</v>
      </c>
      <c r="AC154" s="285" t="s">
        <v>160</v>
      </c>
      <c r="AD154" s="272" t="s">
        <v>164</v>
      </c>
      <c r="AE154" s="279" t="s">
        <v>164</v>
      </c>
      <c r="AF154" s="459"/>
      <c r="AG154" s="454"/>
      <c r="AH154" s="461"/>
      <c r="AI154" s="495"/>
      <c r="AJ154" s="461"/>
      <c r="AK154" s="464"/>
      <c r="AL154" s="461"/>
    </row>
    <row r="155" spans="1:38" s="136" customFormat="1" ht="61.5" customHeight="1">
      <c r="A155" s="456"/>
      <c r="B155" s="660"/>
      <c r="C155" s="509"/>
      <c r="D155" s="509"/>
      <c r="E155" s="454"/>
      <c r="F155" s="454"/>
      <c r="G155" s="480"/>
      <c r="H155" s="288" t="s">
        <v>808</v>
      </c>
      <c r="I155" s="272" t="s">
        <v>1277</v>
      </c>
      <c r="J155" s="461"/>
      <c r="K155" s="456"/>
      <c r="L155" s="454"/>
      <c r="M155" s="468"/>
      <c r="N155" s="210" t="s">
        <v>1280</v>
      </c>
      <c r="O155" s="288" t="s">
        <v>830</v>
      </c>
      <c r="P155" s="352" t="s">
        <v>933</v>
      </c>
      <c r="Q155" s="272" t="s">
        <v>142</v>
      </c>
      <c r="R155" s="272" t="s">
        <v>144</v>
      </c>
      <c r="S155" s="275" t="s">
        <v>843</v>
      </c>
      <c r="T155" s="272" t="s">
        <v>146</v>
      </c>
      <c r="U155" s="272" t="s">
        <v>148</v>
      </c>
      <c r="V155" s="272" t="s">
        <v>151</v>
      </c>
      <c r="W155" s="273" t="s">
        <v>153</v>
      </c>
      <c r="X155" s="288" t="s">
        <v>250</v>
      </c>
      <c r="Y155" s="272" t="s">
        <v>155</v>
      </c>
      <c r="Z155" s="285">
        <f>+IFERROR(VLOOKUP(Q155&amp;R155,'[29]CRITERIOS EVALUACIÓN'!$F$5:$I$18,4,0),0)+IFERROR(VLOOKUP(T155,'[29]CRITERIOS EVALUACIÓN'!$G$5:$I$18,3,0),0)+IFERROR(VLOOKUP('[29]MAPA DE RIESGOS 2020'!S68,'[29]CRITERIOS EVALUACIÓN'!$G$5:$I$18,3,0),0)+IFERROR(VLOOKUP('[29]MAPA DE RIESGOS 2020'!T68,'[29]CRITERIOS EVALUACIÓN'!$G$5:$I$18,3,0),0)+IFERROR(VLOOKUP(W155,'[29]CRITERIOS EVALUACIÓN'!$G$5:$I$18,3,0),0)+IFERROR(VLOOKUP(Y155,'[29]CRITERIOS EVALUACIÓN'!$G$5:$I$18,3,0),0)</f>
        <v>100</v>
      </c>
      <c r="AA155" s="285" t="str">
        <f t="shared" si="32"/>
        <v>Fuerte</v>
      </c>
      <c r="AB155" s="272" t="s">
        <v>195</v>
      </c>
      <c r="AC155" s="285" t="str">
        <f>+IFERROR(VLOOKUP(AA155&amp;AB155,'[29]DISEÑO DE CONTROLES'!$D$6:$E$14,2,0),"")</f>
        <v>Fuerte</v>
      </c>
      <c r="AD155" s="272" t="s">
        <v>164</v>
      </c>
      <c r="AE155" s="279" t="s">
        <v>164</v>
      </c>
      <c r="AF155" s="459"/>
      <c r="AG155" s="454"/>
      <c r="AH155" s="461"/>
      <c r="AI155" s="495"/>
      <c r="AJ155" s="461"/>
      <c r="AK155" s="464"/>
      <c r="AL155" s="461"/>
    </row>
    <row r="156" spans="1:38" s="136" customFormat="1" ht="74.25" customHeight="1">
      <c r="A156" s="456">
        <v>90</v>
      </c>
      <c r="B156" s="660" t="s">
        <v>1033</v>
      </c>
      <c r="C156" s="477" t="s">
        <v>245</v>
      </c>
      <c r="D156" s="477" t="s">
        <v>246</v>
      </c>
      <c r="E156" s="454" t="s">
        <v>26</v>
      </c>
      <c r="F156" s="454" t="s">
        <v>193</v>
      </c>
      <c r="G156" s="480" t="s">
        <v>193</v>
      </c>
      <c r="H156" s="288" t="s">
        <v>363</v>
      </c>
      <c r="I156" s="272" t="s">
        <v>1277</v>
      </c>
      <c r="J156" s="461" t="s">
        <v>247</v>
      </c>
      <c r="K156" s="456" t="s">
        <v>107</v>
      </c>
      <c r="L156" s="454" t="s">
        <v>8</v>
      </c>
      <c r="M156" s="492" t="str">
        <f>+IF(K156="","",VLOOKUP(K156&amp;L156,[29]CONVENCIONESFORMULAS!$H$14:$K$38,4,0))</f>
        <v>M4</v>
      </c>
      <c r="N156" s="210" t="s">
        <v>1281</v>
      </c>
      <c r="O156" s="288" t="s">
        <v>581</v>
      </c>
      <c r="P156" s="352" t="s">
        <v>934</v>
      </c>
      <c r="Q156" s="272" t="s">
        <v>142</v>
      </c>
      <c r="R156" s="272" t="s">
        <v>144</v>
      </c>
      <c r="S156" s="273" t="s">
        <v>489</v>
      </c>
      <c r="T156" s="272" t="s">
        <v>146</v>
      </c>
      <c r="U156" s="272" t="s">
        <v>149</v>
      </c>
      <c r="V156" s="272" t="s">
        <v>151</v>
      </c>
      <c r="W156" s="273" t="s">
        <v>153</v>
      </c>
      <c r="X156" s="288" t="s">
        <v>464</v>
      </c>
      <c r="Y156" s="272" t="s">
        <v>155</v>
      </c>
      <c r="Z156" s="285">
        <v>95</v>
      </c>
      <c r="AA156" s="285" t="str">
        <f t="shared" si="32"/>
        <v>Moderado</v>
      </c>
      <c r="AB156" s="272" t="s">
        <v>195</v>
      </c>
      <c r="AC156" s="285" t="str">
        <f>+IFERROR(VLOOKUP(AA156&amp;AB156,'[29]DISEÑO DE CONTROLES'!$D$6:$E$14,2,0),"")</f>
        <v>Moderado</v>
      </c>
      <c r="AD156" s="272" t="s">
        <v>164</v>
      </c>
      <c r="AE156" s="279" t="s">
        <v>164</v>
      </c>
      <c r="AF156" s="459" t="e">
        <f>+IF(Z156="","",IF(Z156=0,M156,VLOOKUP(IF(Z156=0,M156,IF(AND(K156="CASI SEGURO",Z156=1),"PROBABLE",IF(AND(K156="PROBABLE",Z156=1),"POSIBLE",IF(AND(K156="POSIBLE",Z156=1),"IMPROBABLE",IF(AND(K156="CASI SEGURO",Z156=2),"POSIBLE",IF(AND(K156="PROBABLE",Z156=2),"IMPROBABLE",IF(AND(K156="POSIBLE",Z156=2),"RARO","RARO")))))))&amp;L156,[5]CONVENCIONESFORMULAS!$H$14:$K$38,4,0)))</f>
        <v>#N/A</v>
      </c>
      <c r="AG156" s="454" t="s">
        <v>210</v>
      </c>
      <c r="AH156" s="461" t="s">
        <v>763</v>
      </c>
      <c r="AI156" s="496" t="s">
        <v>226</v>
      </c>
      <c r="AJ156" s="481" t="s">
        <v>583</v>
      </c>
      <c r="AK156" s="461" t="s">
        <v>604</v>
      </c>
      <c r="AL156" s="461" t="s">
        <v>254</v>
      </c>
    </row>
    <row r="157" spans="1:38" s="136" customFormat="1" ht="103.5" customHeight="1">
      <c r="A157" s="456"/>
      <c r="B157" s="660"/>
      <c r="C157" s="477"/>
      <c r="D157" s="477"/>
      <c r="E157" s="454"/>
      <c r="F157" s="454"/>
      <c r="G157" s="480"/>
      <c r="H157" s="273" t="s">
        <v>364</v>
      </c>
      <c r="I157" s="272" t="s">
        <v>1277</v>
      </c>
      <c r="J157" s="461"/>
      <c r="K157" s="456"/>
      <c r="L157" s="454"/>
      <c r="M157" s="492"/>
      <c r="N157" s="210" t="s">
        <v>1282</v>
      </c>
      <c r="O157" s="288" t="s">
        <v>582</v>
      </c>
      <c r="P157" s="352" t="s">
        <v>934</v>
      </c>
      <c r="Q157" s="272" t="s">
        <v>142</v>
      </c>
      <c r="R157" s="272" t="s">
        <v>144</v>
      </c>
      <c r="S157" s="275" t="s">
        <v>843</v>
      </c>
      <c r="T157" s="272" t="s">
        <v>146</v>
      </c>
      <c r="U157" s="272" t="s">
        <v>148</v>
      </c>
      <c r="V157" s="272" t="s">
        <v>151</v>
      </c>
      <c r="W157" s="273" t="s">
        <v>153</v>
      </c>
      <c r="X157" s="118" t="s">
        <v>251</v>
      </c>
      <c r="Y157" s="272" t="s">
        <v>155</v>
      </c>
      <c r="Z157" s="285">
        <v>100</v>
      </c>
      <c r="AA157" s="285" t="str">
        <f t="shared" si="32"/>
        <v>Fuerte</v>
      </c>
      <c r="AB157" s="272" t="s">
        <v>195</v>
      </c>
      <c r="AC157" s="285" t="str">
        <f>+IFERROR(VLOOKUP(AA157&amp;AB157,'[29]DISEÑO DE CONTROLES'!$D$6:$E$14,2,0),"")</f>
        <v>Fuerte</v>
      </c>
      <c r="AD157" s="272" t="s">
        <v>164</v>
      </c>
      <c r="AE157" s="279" t="s">
        <v>164</v>
      </c>
      <c r="AF157" s="459"/>
      <c r="AG157" s="454"/>
      <c r="AH157" s="461"/>
      <c r="AI157" s="496"/>
      <c r="AJ157" s="481"/>
      <c r="AK157" s="461"/>
      <c r="AL157" s="461"/>
    </row>
    <row r="158" spans="1:38" s="136" customFormat="1" ht="39.75" customHeight="1">
      <c r="A158" s="456">
        <v>91</v>
      </c>
      <c r="B158" s="660" t="s">
        <v>1033</v>
      </c>
      <c r="C158" s="477" t="s">
        <v>465</v>
      </c>
      <c r="D158" s="477" t="s">
        <v>466</v>
      </c>
      <c r="E158" s="454" t="s">
        <v>29</v>
      </c>
      <c r="F158" s="454" t="s">
        <v>193</v>
      </c>
      <c r="G158" s="480" t="s">
        <v>193</v>
      </c>
      <c r="H158" s="288" t="s">
        <v>365</v>
      </c>
      <c r="I158" s="272" t="s">
        <v>1283</v>
      </c>
      <c r="J158" s="461" t="s">
        <v>248</v>
      </c>
      <c r="K158" s="456" t="s">
        <v>44</v>
      </c>
      <c r="L158" s="454" t="s">
        <v>49</v>
      </c>
      <c r="M158" s="455" t="str">
        <f>+IF(K158="","",VLOOKUP(K158&amp;L158,[29]CONVENCIONESFORMULAS!$H$14:$K$38,4,0))</f>
        <v>E4</v>
      </c>
      <c r="N158" s="210" t="s">
        <v>1284</v>
      </c>
      <c r="O158" s="288" t="s">
        <v>584</v>
      </c>
      <c r="P158" s="352" t="s">
        <v>934</v>
      </c>
      <c r="Q158" s="272" t="s">
        <v>142</v>
      </c>
      <c r="R158" s="272" t="s">
        <v>144</v>
      </c>
      <c r="S158" s="275" t="s">
        <v>252</v>
      </c>
      <c r="T158" s="272" t="s">
        <v>146</v>
      </c>
      <c r="U158" s="272" t="s">
        <v>148</v>
      </c>
      <c r="V158" s="272" t="s">
        <v>151</v>
      </c>
      <c r="W158" s="273" t="s">
        <v>153</v>
      </c>
      <c r="X158" s="118" t="s">
        <v>467</v>
      </c>
      <c r="Y158" s="272" t="s">
        <v>155</v>
      </c>
      <c r="Z158" s="285">
        <v>100</v>
      </c>
      <c r="AA158" s="285" t="str">
        <f t="shared" si="32"/>
        <v>Fuerte</v>
      </c>
      <c r="AB158" s="272" t="s">
        <v>195</v>
      </c>
      <c r="AC158" s="285" t="str">
        <f>+IFERROR(VLOOKUP(AA158&amp;AB158,'[29]DISEÑO DE CONTROLES'!$D$6:$E$14,2,0),"")</f>
        <v>Fuerte</v>
      </c>
      <c r="AD158" s="272" t="s">
        <v>164</v>
      </c>
      <c r="AE158" s="279" t="s">
        <v>164</v>
      </c>
      <c r="AF158" s="459" t="e">
        <f>+IF(Z160="","",IF(Z160=0,M160,VLOOKUP(IF(Z160=0,M160,IF(AND(K160="CASI SEGURO",Z160=1),"PROBABLE",IF(AND(K160="PROBABLE",Z160=1),"POSIBLE",IF(AND(K160="POSIBLE",Z160=1),"IMPROBABLE",IF(AND(K160="CASI SEGURO",Z160=2),"POSIBLE",IF(AND(K160="PROBABLE",Z160=2),"IMPROBABLE",IF(AND(K160="POSIBLE",Z160=2),"RARO","RARO")))))))&amp;L160,[27]CONVENCIONESFORMULAS!$H$14:$K$38,4,0)))</f>
        <v>#N/A</v>
      </c>
      <c r="AG158" s="454" t="s">
        <v>209</v>
      </c>
      <c r="AH158" s="454"/>
      <c r="AI158" s="537"/>
      <c r="AJ158" s="464"/>
      <c r="AK158" s="463"/>
      <c r="AL158" s="461" t="s">
        <v>254</v>
      </c>
    </row>
    <row r="159" spans="1:38" s="136" customFormat="1" ht="36.75" customHeight="1">
      <c r="A159" s="456"/>
      <c r="B159" s="660"/>
      <c r="C159" s="477"/>
      <c r="D159" s="477"/>
      <c r="E159" s="454"/>
      <c r="F159" s="454"/>
      <c r="G159" s="480"/>
      <c r="H159" s="288" t="s">
        <v>366</v>
      </c>
      <c r="I159" s="272" t="s">
        <v>1277</v>
      </c>
      <c r="J159" s="461"/>
      <c r="K159" s="456"/>
      <c r="L159" s="454"/>
      <c r="M159" s="455"/>
      <c r="N159" s="210" t="s">
        <v>1285</v>
      </c>
      <c r="O159" s="262" t="s">
        <v>1042</v>
      </c>
      <c r="P159" s="357" t="s">
        <v>934</v>
      </c>
      <c r="Q159" s="272" t="s">
        <v>142</v>
      </c>
      <c r="R159" s="272" t="s">
        <v>144</v>
      </c>
      <c r="S159" s="275" t="s">
        <v>468</v>
      </c>
      <c r="T159" s="272" t="s">
        <v>146</v>
      </c>
      <c r="U159" s="272" t="s">
        <v>148</v>
      </c>
      <c r="V159" s="272" t="s">
        <v>151</v>
      </c>
      <c r="W159" s="273" t="s">
        <v>153</v>
      </c>
      <c r="X159" s="141" t="s">
        <v>469</v>
      </c>
      <c r="Y159" s="272" t="s">
        <v>155</v>
      </c>
      <c r="Z159" s="285">
        <f>+IFERROR(VLOOKUP(Q159&amp;R159,'[29]CRITERIOS EVALUACIÓN'!$F$5:$I$18,4,0),0)+IFERROR(VLOOKUP(T159,'[29]CRITERIOS EVALUACIÓN'!$G$5:$I$18,3,0),0)+IFERROR(VLOOKUP('[29]MAPA DE RIESGOS 2020'!S72,'[29]CRITERIOS EVALUACIÓN'!$G$5:$I$18,3,0),0)+IFERROR(VLOOKUP('[29]MAPA DE RIESGOS 2020'!T72,'[29]CRITERIOS EVALUACIÓN'!$G$5:$I$18,3,0),0)+IFERROR(VLOOKUP(W159,'[29]CRITERIOS EVALUACIÓN'!$G$5:$I$18,3,0),0)+IFERROR(VLOOKUP(Y159,'[29]CRITERIOS EVALUACIÓN'!$G$5:$I$18,3,0),0)</f>
        <v>100</v>
      </c>
      <c r="AA159" s="285" t="str">
        <f t="shared" si="32"/>
        <v>Fuerte</v>
      </c>
      <c r="AB159" s="272" t="s">
        <v>195</v>
      </c>
      <c r="AC159" s="285" t="str">
        <f>+IFERROR(VLOOKUP(AA159&amp;AB159,'[29]DISEÑO DE CONTROLES'!$D$6:$E$14,2,0),"")</f>
        <v>Fuerte</v>
      </c>
      <c r="AD159" s="272" t="s">
        <v>164</v>
      </c>
      <c r="AE159" s="279" t="s">
        <v>164</v>
      </c>
      <c r="AF159" s="459"/>
      <c r="AG159" s="454"/>
      <c r="AH159" s="454"/>
      <c r="AI159" s="537"/>
      <c r="AJ159" s="537"/>
      <c r="AK159" s="463"/>
      <c r="AL159" s="461"/>
    </row>
    <row r="160" spans="1:38" s="136" customFormat="1" ht="33.75" customHeight="1">
      <c r="A160" s="456"/>
      <c r="B160" s="660"/>
      <c r="C160" s="477"/>
      <c r="D160" s="477"/>
      <c r="E160" s="454"/>
      <c r="F160" s="454"/>
      <c r="G160" s="480"/>
      <c r="H160" s="288" t="s">
        <v>366</v>
      </c>
      <c r="I160" s="272" t="s">
        <v>1277</v>
      </c>
      <c r="J160" s="461"/>
      <c r="K160" s="456"/>
      <c r="L160" s="454"/>
      <c r="M160" s="455"/>
      <c r="N160" s="210" t="s">
        <v>1286</v>
      </c>
      <c r="O160" s="140" t="s">
        <v>470</v>
      </c>
      <c r="P160" s="352" t="s">
        <v>935</v>
      </c>
      <c r="Q160" s="272" t="s">
        <v>142</v>
      </c>
      <c r="R160" s="272" t="s">
        <v>144</v>
      </c>
      <c r="S160" s="275" t="s">
        <v>471</v>
      </c>
      <c r="T160" s="272" t="s">
        <v>146</v>
      </c>
      <c r="U160" s="272" t="s">
        <v>148</v>
      </c>
      <c r="V160" s="272" t="s">
        <v>151</v>
      </c>
      <c r="W160" s="273" t="s">
        <v>153</v>
      </c>
      <c r="X160" s="142" t="s">
        <v>472</v>
      </c>
      <c r="Y160" s="272" t="s">
        <v>155</v>
      </c>
      <c r="Z160" s="285">
        <v>100</v>
      </c>
      <c r="AA160" s="285" t="str">
        <f t="shared" si="32"/>
        <v>Fuerte</v>
      </c>
      <c r="AB160" s="272" t="s">
        <v>195</v>
      </c>
      <c r="AC160" s="285" t="str">
        <f>+IFERROR(VLOOKUP(AA160&amp;AB160,'[29]DISEÑO DE CONTROLES'!$D$6:$E$14,2,0),"")</f>
        <v>Fuerte</v>
      </c>
      <c r="AD160" s="272" t="s">
        <v>164</v>
      </c>
      <c r="AE160" s="279" t="s">
        <v>164</v>
      </c>
      <c r="AF160" s="459"/>
      <c r="AG160" s="454"/>
      <c r="AH160" s="454"/>
      <c r="AI160" s="537"/>
      <c r="AJ160" s="537"/>
      <c r="AK160" s="463"/>
      <c r="AL160" s="461"/>
    </row>
    <row r="161" spans="1:38" s="136" customFormat="1" ht="44.25" customHeight="1">
      <c r="A161" s="456"/>
      <c r="B161" s="660"/>
      <c r="C161" s="477"/>
      <c r="D161" s="477"/>
      <c r="E161" s="454"/>
      <c r="F161" s="454"/>
      <c r="G161" s="480"/>
      <c r="H161" s="288" t="s">
        <v>366</v>
      </c>
      <c r="I161" s="272" t="s">
        <v>1277</v>
      </c>
      <c r="J161" s="461"/>
      <c r="K161" s="456"/>
      <c r="L161" s="454"/>
      <c r="M161" s="455"/>
      <c r="N161" s="210" t="s">
        <v>1287</v>
      </c>
      <c r="O161" s="140" t="s">
        <v>474</v>
      </c>
      <c r="P161" s="352" t="s">
        <v>253</v>
      </c>
      <c r="Q161" s="272" t="s">
        <v>142</v>
      </c>
      <c r="R161" s="272" t="s">
        <v>144</v>
      </c>
      <c r="S161" s="273" t="s">
        <v>473</v>
      </c>
      <c r="T161" s="272" t="s">
        <v>146</v>
      </c>
      <c r="U161" s="272" t="s">
        <v>148</v>
      </c>
      <c r="V161" s="272" t="s">
        <v>151</v>
      </c>
      <c r="W161" s="273" t="s">
        <v>153</v>
      </c>
      <c r="X161" s="142" t="s">
        <v>475</v>
      </c>
      <c r="Y161" s="272" t="s">
        <v>155</v>
      </c>
      <c r="Z161" s="285">
        <f>+IFERROR(VLOOKUP(Q161&amp;R161,'[29]CRITERIOS EVALUACIÓN'!$F$5:$I$18,4,0),0)+IFERROR(VLOOKUP(T161,'[29]CRITERIOS EVALUACIÓN'!$G$5:$I$18,3,0),0)+IFERROR(VLOOKUP('[29]MAPA DE RIESGOS 2020'!S74,'[29]CRITERIOS EVALUACIÓN'!$G$5:$I$18,3,0),0)+IFERROR(VLOOKUP('[29]MAPA DE RIESGOS 2020'!T74,'[29]CRITERIOS EVALUACIÓN'!$G$5:$I$18,3,0),0)+IFERROR(VLOOKUP(W161,'[29]CRITERIOS EVALUACIÓN'!$G$5:$I$18,3,0),0)+IFERROR(VLOOKUP(Y161,'[29]CRITERIOS EVALUACIÓN'!$G$5:$I$18,3,0),0)</f>
        <v>100</v>
      </c>
      <c r="AA161" s="285" t="str">
        <f t="shared" si="32"/>
        <v>Fuerte</v>
      </c>
      <c r="AB161" s="272" t="s">
        <v>195</v>
      </c>
      <c r="AC161" s="285" t="str">
        <f>+IFERROR(VLOOKUP(AA161&amp;AB161,'[29]DISEÑO DE CONTROLES'!$D$6:$E$14,2,0),"")</f>
        <v>Fuerte</v>
      </c>
      <c r="AD161" s="272" t="s">
        <v>164</v>
      </c>
      <c r="AE161" s="279" t="s">
        <v>164</v>
      </c>
      <c r="AF161" s="459"/>
      <c r="AG161" s="454"/>
      <c r="AH161" s="454"/>
      <c r="AI161" s="537"/>
      <c r="AJ161" s="537"/>
      <c r="AK161" s="463"/>
      <c r="AL161" s="461"/>
    </row>
    <row r="162" spans="1:38" s="136" customFormat="1" ht="46.5" customHeight="1">
      <c r="A162" s="456">
        <v>92</v>
      </c>
      <c r="B162" s="660" t="s">
        <v>1033</v>
      </c>
      <c r="C162" s="477" t="s">
        <v>389</v>
      </c>
      <c r="D162" s="477" t="s">
        <v>390</v>
      </c>
      <c r="E162" s="454" t="s">
        <v>29</v>
      </c>
      <c r="F162" s="454" t="s">
        <v>193</v>
      </c>
      <c r="G162" s="480" t="s">
        <v>193</v>
      </c>
      <c r="H162" s="288" t="s">
        <v>809</v>
      </c>
      <c r="I162" s="272" t="s">
        <v>1283</v>
      </c>
      <c r="J162" s="461" t="s">
        <v>391</v>
      </c>
      <c r="K162" s="456" t="s">
        <v>44</v>
      </c>
      <c r="L162" s="454" t="s">
        <v>49</v>
      </c>
      <c r="M162" s="455" t="str">
        <f>+IF(K162="","",VLOOKUP(K162&amp;L162,[29]CONVENCIONESFORMULAS!$H$14:$K$38,4,0))</f>
        <v>E4</v>
      </c>
      <c r="N162" s="210" t="s">
        <v>1291</v>
      </c>
      <c r="O162" s="299" t="s">
        <v>831</v>
      </c>
      <c r="P162" s="352" t="s">
        <v>392</v>
      </c>
      <c r="Q162" s="272" t="s">
        <v>142</v>
      </c>
      <c r="R162" s="272" t="s">
        <v>144</v>
      </c>
      <c r="S162" s="273" t="s">
        <v>489</v>
      </c>
      <c r="T162" s="272" t="s">
        <v>146</v>
      </c>
      <c r="U162" s="272" t="s">
        <v>149</v>
      </c>
      <c r="V162" s="272" t="s">
        <v>151</v>
      </c>
      <c r="W162" s="273" t="s">
        <v>153</v>
      </c>
      <c r="X162" s="299" t="s">
        <v>367</v>
      </c>
      <c r="Y162" s="272" t="s">
        <v>155</v>
      </c>
      <c r="Z162" s="285">
        <v>95</v>
      </c>
      <c r="AA162" s="285" t="str">
        <f t="shared" si="32"/>
        <v>Moderado</v>
      </c>
      <c r="AB162" s="272" t="s">
        <v>195</v>
      </c>
      <c r="AC162" s="285" t="str">
        <f>+IFERROR(VLOOKUP(AA162&amp;AB162,'[29]DISEÑO DE CONTROLES'!$D$6:$E$14,2,0),"")</f>
        <v>Moderado</v>
      </c>
      <c r="AD162" s="272" t="s">
        <v>164</v>
      </c>
      <c r="AE162" s="279" t="s">
        <v>164</v>
      </c>
      <c r="AF162" s="459"/>
      <c r="AG162" s="454" t="s">
        <v>210</v>
      </c>
      <c r="AH162" s="461" t="s">
        <v>400</v>
      </c>
      <c r="AI162" s="461" t="s">
        <v>401</v>
      </c>
      <c r="AJ162" s="461" t="s">
        <v>585</v>
      </c>
      <c r="AK162" s="461" t="s">
        <v>399</v>
      </c>
      <c r="AL162" s="461" t="s">
        <v>254</v>
      </c>
    </row>
    <row r="163" spans="1:38" s="136" customFormat="1" ht="45" customHeight="1">
      <c r="A163" s="456"/>
      <c r="B163" s="660"/>
      <c r="C163" s="477"/>
      <c r="D163" s="477"/>
      <c r="E163" s="454"/>
      <c r="F163" s="454"/>
      <c r="G163" s="480"/>
      <c r="H163" s="288" t="s">
        <v>810</v>
      </c>
      <c r="I163" s="272" t="s">
        <v>1290</v>
      </c>
      <c r="J163" s="461"/>
      <c r="K163" s="456"/>
      <c r="L163" s="454"/>
      <c r="M163" s="455"/>
      <c r="N163" s="210" t="s">
        <v>1292</v>
      </c>
      <c r="O163" s="299" t="s">
        <v>832</v>
      </c>
      <c r="P163" s="352" t="s">
        <v>393</v>
      </c>
      <c r="Q163" s="272" t="s">
        <v>142</v>
      </c>
      <c r="R163" s="272" t="s">
        <v>144</v>
      </c>
      <c r="S163" s="273" t="s">
        <v>489</v>
      </c>
      <c r="T163" s="272" t="s">
        <v>146</v>
      </c>
      <c r="U163" s="272" t="s">
        <v>148</v>
      </c>
      <c r="V163" s="272" t="s">
        <v>151</v>
      </c>
      <c r="W163" s="273" t="s">
        <v>153</v>
      </c>
      <c r="X163" s="299" t="s">
        <v>396</v>
      </c>
      <c r="Y163" s="272" t="s">
        <v>155</v>
      </c>
      <c r="Z163" s="285">
        <f>+IFERROR(VLOOKUP(Q163&amp;R163,'[29]CRITERIOS EVALUACIÓN'!$F$5:$I$18,4,0),0)+IFERROR(VLOOKUP(T163,'[29]CRITERIOS EVALUACIÓN'!$G$5:$I$18,3,0),0)+IFERROR(VLOOKUP('[29]MAPA DE RIESGOS 2020'!S76,'[29]CRITERIOS EVALUACIÓN'!$G$5:$I$18,3,0),0)+IFERROR(VLOOKUP('[29]MAPA DE RIESGOS 2020'!T76,'[29]CRITERIOS EVALUACIÓN'!$G$5:$I$18,3,0),0)+IFERROR(VLOOKUP(W163,'[29]CRITERIOS EVALUACIÓN'!$G$5:$I$18,3,0),0)+IFERROR(VLOOKUP(Y163,'[29]CRITERIOS EVALUACIÓN'!$G$5:$I$18,3,0),0)</f>
        <v>100</v>
      </c>
      <c r="AA163" s="285" t="str">
        <f t="shared" si="32"/>
        <v>Fuerte</v>
      </c>
      <c r="AB163" s="272" t="s">
        <v>195</v>
      </c>
      <c r="AC163" s="285" t="str">
        <f>+IFERROR(VLOOKUP(AA163&amp;AB163,'[29]DISEÑO DE CONTROLES'!$D$6:$E$14,2,0),"")</f>
        <v>Fuerte</v>
      </c>
      <c r="AD163" s="272" t="s">
        <v>164</v>
      </c>
      <c r="AE163" s="279" t="s">
        <v>164</v>
      </c>
      <c r="AF163" s="459"/>
      <c r="AG163" s="454"/>
      <c r="AH163" s="461"/>
      <c r="AI163" s="461"/>
      <c r="AJ163" s="461"/>
      <c r="AK163" s="461"/>
      <c r="AL163" s="461"/>
    </row>
    <row r="164" spans="1:38" s="136" customFormat="1" ht="31.5" customHeight="1">
      <c r="A164" s="456"/>
      <c r="B164" s="660"/>
      <c r="C164" s="477"/>
      <c r="D164" s="477"/>
      <c r="E164" s="454"/>
      <c r="F164" s="454"/>
      <c r="G164" s="480"/>
      <c r="H164" s="288" t="s">
        <v>811</v>
      </c>
      <c r="I164" s="272" t="s">
        <v>1277</v>
      </c>
      <c r="J164" s="461"/>
      <c r="K164" s="456"/>
      <c r="L164" s="454"/>
      <c r="M164" s="455"/>
      <c r="N164" s="210" t="s">
        <v>1293</v>
      </c>
      <c r="O164" s="299" t="s">
        <v>833</v>
      </c>
      <c r="P164" s="352" t="s">
        <v>394</v>
      </c>
      <c r="Q164" s="272" t="s">
        <v>142</v>
      </c>
      <c r="R164" s="272" t="s">
        <v>144</v>
      </c>
      <c r="S164" s="273" t="s">
        <v>395</v>
      </c>
      <c r="T164" s="272" t="s">
        <v>146</v>
      </c>
      <c r="U164" s="272" t="s">
        <v>148</v>
      </c>
      <c r="V164" s="272" t="s">
        <v>151</v>
      </c>
      <c r="W164" s="273" t="s">
        <v>153</v>
      </c>
      <c r="X164" s="299" t="s">
        <v>397</v>
      </c>
      <c r="Y164" s="272" t="s">
        <v>155</v>
      </c>
      <c r="Z164" s="285">
        <f>+IFERROR(VLOOKUP(Q164&amp;R164,'[29]CRITERIOS EVALUACIÓN'!$F$5:$I$18,4,0),0)+IFERROR(VLOOKUP(T164,'[29]CRITERIOS EVALUACIÓN'!$G$5:$I$18,3,0),0)+IFERROR(VLOOKUP('[29]MAPA DE RIESGOS 2020'!S77,'[29]CRITERIOS EVALUACIÓN'!$G$5:$I$18,3,0),0)+IFERROR(VLOOKUP('[29]MAPA DE RIESGOS 2020'!T77,'[29]CRITERIOS EVALUACIÓN'!$G$5:$I$18,3,0),0)+IFERROR(VLOOKUP(W164,'[29]CRITERIOS EVALUACIÓN'!$G$5:$I$18,3,0),0)+IFERROR(VLOOKUP(Y164,'[29]CRITERIOS EVALUACIÓN'!$G$5:$I$18,3,0),0)</f>
        <v>100</v>
      </c>
      <c r="AA164" s="285" t="str">
        <f t="shared" si="32"/>
        <v>Fuerte</v>
      </c>
      <c r="AB164" s="272" t="s">
        <v>195</v>
      </c>
      <c r="AC164" s="285" t="str">
        <f>+IFERROR(VLOOKUP(AA164&amp;AB164,'[29]DISEÑO DE CONTROLES'!$D$6:$E$14,2,0),"")</f>
        <v>Fuerte</v>
      </c>
      <c r="AD164" s="272" t="s">
        <v>164</v>
      </c>
      <c r="AE164" s="279" t="s">
        <v>164</v>
      </c>
      <c r="AF164" s="459"/>
      <c r="AG164" s="454"/>
      <c r="AH164" s="461"/>
      <c r="AI164" s="461"/>
      <c r="AJ164" s="461"/>
      <c r="AK164" s="461"/>
      <c r="AL164" s="461"/>
    </row>
    <row r="165" spans="1:38" s="136" customFormat="1" ht="46.5" customHeight="1">
      <c r="A165" s="456"/>
      <c r="B165" s="660"/>
      <c r="C165" s="477"/>
      <c r="D165" s="477"/>
      <c r="E165" s="454"/>
      <c r="F165" s="454"/>
      <c r="G165" s="480"/>
      <c r="H165" s="288" t="s">
        <v>812</v>
      </c>
      <c r="I165" s="272" t="s">
        <v>1277</v>
      </c>
      <c r="J165" s="461"/>
      <c r="K165" s="456"/>
      <c r="L165" s="454"/>
      <c r="M165" s="455"/>
      <c r="N165" s="210" t="s">
        <v>1294</v>
      </c>
      <c r="O165" s="299" t="s">
        <v>834</v>
      </c>
      <c r="P165" s="352" t="s">
        <v>393</v>
      </c>
      <c r="Q165" s="272" t="s">
        <v>142</v>
      </c>
      <c r="R165" s="272" t="s">
        <v>144</v>
      </c>
      <c r="S165" s="273" t="s">
        <v>395</v>
      </c>
      <c r="T165" s="272" t="s">
        <v>146</v>
      </c>
      <c r="U165" s="272" t="s">
        <v>148</v>
      </c>
      <c r="V165" s="272" t="s">
        <v>151</v>
      </c>
      <c r="W165" s="273" t="s">
        <v>153</v>
      </c>
      <c r="X165" s="299" t="s">
        <v>398</v>
      </c>
      <c r="Y165" s="272" t="s">
        <v>155</v>
      </c>
      <c r="Z165" s="285">
        <f>+IFERROR(VLOOKUP(Q165&amp;R165,'[29]CRITERIOS EVALUACIÓN'!$F$5:$I$18,4,0),0)+IFERROR(VLOOKUP(T165,'[29]CRITERIOS EVALUACIÓN'!$G$5:$I$18,3,0),0)+IFERROR(VLOOKUP('[29]MAPA DE RIESGOS 2020'!S78,'[29]CRITERIOS EVALUACIÓN'!$G$5:$I$18,3,0),0)+IFERROR(VLOOKUP('[29]MAPA DE RIESGOS 2020'!T78,'[29]CRITERIOS EVALUACIÓN'!$G$5:$I$18,3,0),0)+IFERROR(VLOOKUP(W165,'[29]CRITERIOS EVALUACIÓN'!$G$5:$I$18,3,0),0)+IFERROR(VLOOKUP(Y165,'[29]CRITERIOS EVALUACIÓN'!$G$5:$I$18,3,0),0)</f>
        <v>100</v>
      </c>
      <c r="AA165" s="285" t="str">
        <f t="shared" si="32"/>
        <v>Fuerte</v>
      </c>
      <c r="AB165" s="272" t="s">
        <v>195</v>
      </c>
      <c r="AC165" s="285" t="str">
        <f>+IFERROR(VLOOKUP(AA165&amp;AB165,'[29]DISEÑO DE CONTROLES'!$D$6:$E$14,2,0),"")</f>
        <v>Fuerte</v>
      </c>
      <c r="AD165" s="272" t="s">
        <v>164</v>
      </c>
      <c r="AE165" s="279" t="s">
        <v>164</v>
      </c>
      <c r="AF165" s="459"/>
      <c r="AG165" s="454"/>
      <c r="AH165" s="461"/>
      <c r="AI165" s="461"/>
      <c r="AJ165" s="461"/>
      <c r="AK165" s="461"/>
      <c r="AL165" s="461"/>
    </row>
    <row r="166" spans="1:38" s="136" customFormat="1" ht="39.75" customHeight="1">
      <c r="A166" s="456"/>
      <c r="B166" s="660"/>
      <c r="C166" s="477"/>
      <c r="D166" s="477"/>
      <c r="E166" s="454"/>
      <c r="F166" s="454"/>
      <c r="G166" s="480"/>
      <c r="H166" s="288" t="s">
        <v>813</v>
      </c>
      <c r="I166" s="272" t="s">
        <v>1277</v>
      </c>
      <c r="J166" s="461"/>
      <c r="K166" s="456"/>
      <c r="L166" s="454"/>
      <c r="M166" s="455"/>
      <c r="N166" s="210" t="s">
        <v>1295</v>
      </c>
      <c r="O166" s="299" t="s">
        <v>835</v>
      </c>
      <c r="P166" s="352" t="s">
        <v>393</v>
      </c>
      <c r="Q166" s="272" t="s">
        <v>142</v>
      </c>
      <c r="R166" s="272" t="s">
        <v>144</v>
      </c>
      <c r="S166" s="273" t="s">
        <v>847</v>
      </c>
      <c r="T166" s="272" t="s">
        <v>146</v>
      </c>
      <c r="U166" s="272" t="s">
        <v>148</v>
      </c>
      <c r="V166" s="272" t="s">
        <v>151</v>
      </c>
      <c r="W166" s="273" t="s">
        <v>153</v>
      </c>
      <c r="X166" s="299" t="s">
        <v>398</v>
      </c>
      <c r="Y166" s="272" t="s">
        <v>155</v>
      </c>
      <c r="Z166" s="285">
        <f>+IFERROR(VLOOKUP(Q166&amp;R166,'[29]CRITERIOS EVALUACIÓN'!$F$5:$I$18,4,0),0)+IFERROR(VLOOKUP(T166,'[29]CRITERIOS EVALUACIÓN'!$G$5:$I$18,3,0),0)+IFERROR(VLOOKUP('[29]MAPA DE RIESGOS 2020'!S79,'[29]CRITERIOS EVALUACIÓN'!$G$5:$I$18,3,0),0)+IFERROR(VLOOKUP('[29]MAPA DE RIESGOS 2020'!T79,'[29]CRITERIOS EVALUACIÓN'!$G$5:$I$18,3,0),0)+IFERROR(VLOOKUP(W166,'[29]CRITERIOS EVALUACIÓN'!$G$5:$I$18,3,0),0)+IFERROR(VLOOKUP(Y166,'[29]CRITERIOS EVALUACIÓN'!$G$5:$I$18,3,0),0)</f>
        <v>100</v>
      </c>
      <c r="AA166" s="285" t="str">
        <f t="shared" si="32"/>
        <v>Fuerte</v>
      </c>
      <c r="AB166" s="272" t="s">
        <v>195</v>
      </c>
      <c r="AC166" s="285" t="str">
        <f>+IFERROR(VLOOKUP(AA166&amp;AB166,'[29]DISEÑO DE CONTROLES'!$D$6:$E$14,2,0),"")</f>
        <v>Fuerte</v>
      </c>
      <c r="AD166" s="272" t="s">
        <v>164</v>
      </c>
      <c r="AE166" s="279" t="s">
        <v>164</v>
      </c>
      <c r="AF166" s="459"/>
      <c r="AG166" s="454"/>
      <c r="AH166" s="461"/>
      <c r="AI166" s="461"/>
      <c r="AJ166" s="461"/>
      <c r="AK166" s="461"/>
      <c r="AL166" s="461"/>
    </row>
    <row r="167" spans="1:38" s="136" customFormat="1" ht="69.75" customHeight="1">
      <c r="A167" s="456">
        <v>93</v>
      </c>
      <c r="B167" s="660" t="s">
        <v>1033</v>
      </c>
      <c r="C167" s="482" t="s">
        <v>764</v>
      </c>
      <c r="D167" s="482" t="s">
        <v>765</v>
      </c>
      <c r="E167" s="454" t="s">
        <v>62</v>
      </c>
      <c r="F167" s="454" t="s">
        <v>193</v>
      </c>
      <c r="G167" s="480" t="s">
        <v>193</v>
      </c>
      <c r="H167" s="288" t="s">
        <v>836</v>
      </c>
      <c r="I167" s="272" t="s">
        <v>1296</v>
      </c>
      <c r="J167" s="461" t="s">
        <v>249</v>
      </c>
      <c r="K167" s="456" t="s">
        <v>44</v>
      </c>
      <c r="L167" s="454" t="s">
        <v>49</v>
      </c>
      <c r="M167" s="455" t="str">
        <f>+IF(K167="","",VLOOKUP(K167&amp;L167,[29]CONVENCIONESFORMULAS!$H$14:$K$38,4,0))</f>
        <v>E4</v>
      </c>
      <c r="N167" s="210" t="s">
        <v>1297</v>
      </c>
      <c r="O167" s="299" t="s">
        <v>936</v>
      </c>
      <c r="P167" s="355" t="s">
        <v>937</v>
      </c>
      <c r="Q167" s="272" t="s">
        <v>142</v>
      </c>
      <c r="R167" s="272" t="s">
        <v>144</v>
      </c>
      <c r="S167" s="273" t="s">
        <v>848</v>
      </c>
      <c r="T167" s="272" t="s">
        <v>146</v>
      </c>
      <c r="U167" s="272" t="s">
        <v>148</v>
      </c>
      <c r="V167" s="272" t="s">
        <v>151</v>
      </c>
      <c r="W167" s="273" t="s">
        <v>153</v>
      </c>
      <c r="X167" s="144" t="s">
        <v>369</v>
      </c>
      <c r="Y167" s="272" t="s">
        <v>155</v>
      </c>
      <c r="Z167" s="285">
        <f>+IFERROR(VLOOKUP(Q167&amp;R167,'[29]CRITERIOS EVALUACIÓN'!$F$5:$I$18,4,0),0)+IFERROR(VLOOKUP(T167,'[29]CRITERIOS EVALUACIÓN'!$G$5:$I$18,3,0),0)+IFERROR(VLOOKUP('[29]MAPA DE RIESGOS 2020'!S80,'[29]CRITERIOS EVALUACIÓN'!$G$5:$I$18,3,0),0)+IFERROR(VLOOKUP('[29]MAPA DE RIESGOS 2020'!T80,'[29]CRITERIOS EVALUACIÓN'!$G$5:$I$18,3,0),0)+IFERROR(VLOOKUP(W167,'[29]CRITERIOS EVALUACIÓN'!$G$5:$I$18,3,0),0)+IFERROR(VLOOKUP(Y167,'[29]CRITERIOS EVALUACIÓN'!$G$5:$I$18,3,0),0)</f>
        <v>100</v>
      </c>
      <c r="AA167" s="285" t="str">
        <f t="shared" si="32"/>
        <v>Fuerte</v>
      </c>
      <c r="AB167" s="272" t="s">
        <v>195</v>
      </c>
      <c r="AC167" s="285" t="str">
        <f>+IFERROR(VLOOKUP(AA167&amp;AB167,'[29]DISEÑO DE CONTROLES'!$D$6:$E$14,2,0),"")</f>
        <v>Fuerte</v>
      </c>
      <c r="AD167" s="272" t="s">
        <v>164</v>
      </c>
      <c r="AE167" s="279" t="s">
        <v>165</v>
      </c>
      <c r="AF167" s="489" t="e">
        <f>+IF(Z168="","",IF(Z168=0,M167,VLOOKUP(IF(Z168=0,M167,IF(AND(K167="CASI SEGURO",Z168=1),"PROBABLE",IF(AND(K167="PROBABLE",Z168=1),"POSIBLE",IF(AND(K167="POSIBLE",Z168=1),"IMPROBABLE",IF(AND(K167="CASI SEGURO",Z168=2),"POSIBLE",IF(AND(K167="PROBABLE",Z168=2),"IMPROBABLE",IF(AND(K167="POSIBLE",Z168=2),"RARO","RARO")))))))&amp;L167,[5]CONVENCIONESFORMULAS!$H$14:$K$38,4,0)))</f>
        <v>#N/A</v>
      </c>
      <c r="AG167" s="454" t="s">
        <v>210</v>
      </c>
      <c r="AH167" s="381" t="s">
        <v>1299</v>
      </c>
      <c r="AI167" s="486" t="s">
        <v>371</v>
      </c>
      <c r="AJ167" s="486" t="s">
        <v>372</v>
      </c>
      <c r="AK167" s="486" t="s">
        <v>373</v>
      </c>
      <c r="AL167" s="486" t="s">
        <v>254</v>
      </c>
    </row>
    <row r="168" spans="1:38" s="136" customFormat="1" ht="80.25" customHeight="1">
      <c r="A168" s="456"/>
      <c r="B168" s="660"/>
      <c r="C168" s="483"/>
      <c r="D168" s="483"/>
      <c r="E168" s="454"/>
      <c r="F168" s="454"/>
      <c r="G168" s="480"/>
      <c r="H168" s="288" t="s">
        <v>836</v>
      </c>
      <c r="I168" s="272" t="s">
        <v>1296</v>
      </c>
      <c r="J168" s="461"/>
      <c r="K168" s="456"/>
      <c r="L168" s="454"/>
      <c r="M168" s="455"/>
      <c r="N168" s="210" t="s">
        <v>1298</v>
      </c>
      <c r="O168" s="304" t="s">
        <v>837</v>
      </c>
      <c r="P168" s="355" t="s">
        <v>368</v>
      </c>
      <c r="Q168" s="272" t="s">
        <v>142</v>
      </c>
      <c r="R168" s="272" t="s">
        <v>144</v>
      </c>
      <c r="S168" s="273" t="s">
        <v>849</v>
      </c>
      <c r="T168" s="272" t="s">
        <v>146</v>
      </c>
      <c r="U168" s="272" t="s">
        <v>149</v>
      </c>
      <c r="V168" s="272" t="s">
        <v>151</v>
      </c>
      <c r="W168" s="273" t="s">
        <v>153</v>
      </c>
      <c r="X168" s="144" t="s">
        <v>370</v>
      </c>
      <c r="Y168" s="272" t="s">
        <v>155</v>
      </c>
      <c r="Z168" s="285">
        <v>95</v>
      </c>
      <c r="AA168" s="285" t="str">
        <f t="shared" si="32"/>
        <v>Moderado</v>
      </c>
      <c r="AB168" s="272" t="s">
        <v>195</v>
      </c>
      <c r="AC168" s="285" t="str">
        <f>+IFERROR(VLOOKUP(AA168&amp;AB168,'[29]DISEÑO DE CONTROLES'!$D$6:$E$14,2,0),"")</f>
        <v>Moderado</v>
      </c>
      <c r="AD168" s="272" t="s">
        <v>164</v>
      </c>
      <c r="AE168" s="279" t="s">
        <v>165</v>
      </c>
      <c r="AF168" s="489"/>
      <c r="AG168" s="454"/>
      <c r="AH168" s="381"/>
      <c r="AI168" s="486"/>
      <c r="AJ168" s="486"/>
      <c r="AK168" s="486"/>
      <c r="AL168" s="486"/>
    </row>
    <row r="169" spans="1:38" s="136" customFormat="1" ht="69.75" customHeight="1">
      <c r="A169" s="456">
        <v>94</v>
      </c>
      <c r="B169" s="660" t="s">
        <v>1033</v>
      </c>
      <c r="C169" s="477" t="s">
        <v>374</v>
      </c>
      <c r="D169" s="477" t="s">
        <v>375</v>
      </c>
      <c r="E169" s="454" t="s">
        <v>62</v>
      </c>
      <c r="F169" s="454" t="s">
        <v>193</v>
      </c>
      <c r="G169" s="480" t="s">
        <v>193</v>
      </c>
      <c r="H169" s="262" t="s">
        <v>814</v>
      </c>
      <c r="I169" s="272" t="s">
        <v>1296</v>
      </c>
      <c r="J169" s="461" t="s">
        <v>249</v>
      </c>
      <c r="K169" s="456" t="s">
        <v>44</v>
      </c>
      <c r="L169" s="454" t="s">
        <v>49</v>
      </c>
      <c r="M169" s="455" t="str">
        <f>+IF(K169="","",VLOOKUP(K169&amp;L169,[29]CONVENCIONESFORMULAS!$H$14:$K$38,4,0))</f>
        <v>E4</v>
      </c>
      <c r="N169" s="210" t="s">
        <v>1300</v>
      </c>
      <c r="O169" s="140" t="s">
        <v>851</v>
      </c>
      <c r="P169" s="355" t="s">
        <v>376</v>
      </c>
      <c r="Q169" s="272" t="s">
        <v>142</v>
      </c>
      <c r="R169" s="272" t="s">
        <v>144</v>
      </c>
      <c r="S169" s="273" t="s">
        <v>850</v>
      </c>
      <c r="T169" s="272" t="s">
        <v>146</v>
      </c>
      <c r="U169" s="272" t="s">
        <v>148</v>
      </c>
      <c r="V169" s="272" t="s">
        <v>151</v>
      </c>
      <c r="W169" s="273" t="s">
        <v>153</v>
      </c>
      <c r="X169" s="144" t="s">
        <v>1301</v>
      </c>
      <c r="Y169" s="272" t="s">
        <v>155</v>
      </c>
      <c r="Z169" s="285">
        <f>+IFERROR(VLOOKUP(Q169&amp;R169,'[29]CRITERIOS EVALUACIÓN'!$F$5:$I$18,4,0),0)+IFERROR(VLOOKUP(T169,'[29]CRITERIOS EVALUACIÓN'!$G$5:$I$18,3,0),0)+IFERROR(VLOOKUP('[29]MAPA DE RIESGOS 2020'!S82,'[29]CRITERIOS EVALUACIÓN'!$G$5:$I$18,3,0),0)+IFERROR(VLOOKUP('[29]MAPA DE RIESGOS 2020'!T82,'[29]CRITERIOS EVALUACIÓN'!$G$5:$I$18,3,0),0)+IFERROR(VLOOKUP(W169,'[29]CRITERIOS EVALUACIÓN'!$G$5:$I$18,3,0),0)+IFERROR(VLOOKUP(Y169,'[29]CRITERIOS EVALUACIÓN'!$G$5:$I$18,3,0),0)</f>
        <v>100</v>
      </c>
      <c r="AA169" s="285" t="str">
        <f t="shared" si="32"/>
        <v>Fuerte</v>
      </c>
      <c r="AB169" s="272" t="s">
        <v>195</v>
      </c>
      <c r="AC169" s="285" t="str">
        <f>+IFERROR(VLOOKUP(AA169&amp;AB169,'[29]DISEÑO DE CONTROLES'!$D$6:$E$14,2,0),"")</f>
        <v>Fuerte</v>
      </c>
      <c r="AD169" s="272" t="s">
        <v>164</v>
      </c>
      <c r="AE169" s="279" t="s">
        <v>165</v>
      </c>
      <c r="AF169" s="489" t="e">
        <f>+IF(Z169="","",IF(Z169=0,M169,VLOOKUP(IF(Z169=0,M169,IF(AND(K169="CASI SEGURO",Z169=1),"PROBABLE",IF(AND(K169="PROBABLE",Z169=1),"POSIBLE",IF(AND(K169="POSIBLE",Z169=1),"IMPROBABLE",IF(AND(K169="CASI SEGURO",Z169=2),"POSIBLE",IF(AND(K169="PROBABLE",Z169=2),"IMPROBABLE",IF(AND(K169="POSIBLE",Z169=2),"RARO","RARO")))))))&amp;L169,[5]CONVENCIONESFORMULAS!$H$14:$K$38,4,0)))</f>
        <v>#N/A</v>
      </c>
      <c r="AG169" s="454" t="s">
        <v>210</v>
      </c>
      <c r="AH169" s="536" t="s">
        <v>609</v>
      </c>
      <c r="AI169" s="486" t="s">
        <v>226</v>
      </c>
      <c r="AJ169" s="486" t="s">
        <v>378</v>
      </c>
      <c r="AK169" s="486" t="s">
        <v>610</v>
      </c>
      <c r="AL169" s="486" t="s">
        <v>254</v>
      </c>
    </row>
    <row r="170" spans="1:38" s="136" customFormat="1" ht="55.5" customHeight="1">
      <c r="A170" s="456"/>
      <c r="B170" s="660"/>
      <c r="C170" s="477"/>
      <c r="D170" s="477"/>
      <c r="E170" s="454"/>
      <c r="F170" s="454"/>
      <c r="G170" s="480"/>
      <c r="H170" s="262" t="s">
        <v>815</v>
      </c>
      <c r="I170" s="272" t="s">
        <v>1296</v>
      </c>
      <c r="J170" s="461"/>
      <c r="K170" s="456"/>
      <c r="L170" s="454"/>
      <c r="M170" s="455"/>
      <c r="N170" s="210" t="s">
        <v>1300</v>
      </c>
      <c r="O170" s="140" t="s">
        <v>838</v>
      </c>
      <c r="P170" s="355" t="s">
        <v>376</v>
      </c>
      <c r="Q170" s="272" t="s">
        <v>142</v>
      </c>
      <c r="R170" s="272" t="s">
        <v>144</v>
      </c>
      <c r="S170" s="273" t="s">
        <v>850</v>
      </c>
      <c r="T170" s="272" t="s">
        <v>146</v>
      </c>
      <c r="U170" s="272" t="s">
        <v>148</v>
      </c>
      <c r="V170" s="272" t="s">
        <v>151</v>
      </c>
      <c r="W170" s="273" t="s">
        <v>153</v>
      </c>
      <c r="X170" s="144" t="s">
        <v>377</v>
      </c>
      <c r="Y170" s="272" t="s">
        <v>155</v>
      </c>
      <c r="Z170" s="285">
        <v>100</v>
      </c>
      <c r="AA170" s="285" t="str">
        <f t="shared" si="32"/>
        <v>Fuerte</v>
      </c>
      <c r="AB170" s="272" t="s">
        <v>195</v>
      </c>
      <c r="AC170" s="285" t="str">
        <f>+IFERROR(VLOOKUP(AA170&amp;AB170,'[29]DISEÑO DE CONTROLES'!$D$6:$E$14,2,0),"")</f>
        <v>Fuerte</v>
      </c>
      <c r="AD170" s="272" t="s">
        <v>164</v>
      </c>
      <c r="AE170" s="279" t="s">
        <v>165</v>
      </c>
      <c r="AF170" s="489"/>
      <c r="AG170" s="454"/>
      <c r="AH170" s="536"/>
      <c r="AI170" s="486"/>
      <c r="AJ170" s="486"/>
      <c r="AK170" s="486"/>
      <c r="AL170" s="486"/>
    </row>
    <row r="171" spans="1:38" s="136" customFormat="1" ht="100.5" customHeight="1">
      <c r="A171" s="267">
        <v>95</v>
      </c>
      <c r="B171" s="662" t="s">
        <v>1035</v>
      </c>
      <c r="C171" s="235" t="s">
        <v>1533</v>
      </c>
      <c r="D171" s="236" t="s">
        <v>906</v>
      </c>
      <c r="E171" s="268" t="s">
        <v>26</v>
      </c>
      <c r="F171" s="268" t="s">
        <v>193</v>
      </c>
      <c r="G171" s="291" t="s">
        <v>193</v>
      </c>
      <c r="H171" s="213" t="s">
        <v>1534</v>
      </c>
      <c r="I171" s="213" t="s">
        <v>1536</v>
      </c>
      <c r="J171" s="238" t="s">
        <v>1535</v>
      </c>
      <c r="K171" s="285" t="s">
        <v>43</v>
      </c>
      <c r="L171" s="272" t="s">
        <v>8</v>
      </c>
      <c r="M171" s="277" t="str">
        <f>+IF(K171="","",VLOOKUP(K171&amp;L171,CONVENCIONESFORMULAS!$H$14:$K$38,4,0))</f>
        <v>A4</v>
      </c>
      <c r="N171" s="240" t="s">
        <v>1538</v>
      </c>
      <c r="O171" s="240" t="s">
        <v>1539</v>
      </c>
      <c r="P171" s="235" t="s">
        <v>1540</v>
      </c>
      <c r="Q171" s="237" t="s">
        <v>142</v>
      </c>
      <c r="R171" s="237" t="s">
        <v>144</v>
      </c>
      <c r="S171" s="237" t="s">
        <v>736</v>
      </c>
      <c r="T171" s="241" t="s">
        <v>146</v>
      </c>
      <c r="U171" s="241" t="s">
        <v>148</v>
      </c>
      <c r="V171" s="241" t="s">
        <v>151</v>
      </c>
      <c r="W171" s="241" t="s">
        <v>153</v>
      </c>
      <c r="X171" s="245" t="s">
        <v>737</v>
      </c>
      <c r="Y171" s="241" t="s">
        <v>155</v>
      </c>
      <c r="Z171" s="196">
        <v>100</v>
      </c>
      <c r="AA171" s="243" t="s">
        <v>160</v>
      </c>
      <c r="AB171" s="237" t="s">
        <v>195</v>
      </c>
      <c r="AC171" s="213" t="s">
        <v>160</v>
      </c>
      <c r="AD171" s="243" t="s">
        <v>164</v>
      </c>
      <c r="AE171" s="213" t="s">
        <v>164</v>
      </c>
      <c r="AF171" s="246"/>
      <c r="AG171" s="244" t="s">
        <v>209</v>
      </c>
      <c r="AH171" s="272"/>
      <c r="AI171" s="272"/>
      <c r="AJ171" s="272"/>
      <c r="AK171" s="272"/>
      <c r="AL171" s="273" t="s">
        <v>255</v>
      </c>
    </row>
    <row r="172" spans="1:38" s="136" customFormat="1" ht="96.75" customHeight="1">
      <c r="A172" s="267">
        <v>96</v>
      </c>
      <c r="B172" s="662" t="s">
        <v>1035</v>
      </c>
      <c r="C172" s="290" t="s">
        <v>1541</v>
      </c>
      <c r="D172" s="290" t="s">
        <v>1542</v>
      </c>
      <c r="E172" s="268" t="s">
        <v>27</v>
      </c>
      <c r="F172" s="268" t="s">
        <v>193</v>
      </c>
      <c r="G172" s="291" t="s">
        <v>193</v>
      </c>
      <c r="H172" s="297" t="s">
        <v>1543</v>
      </c>
      <c r="I172" s="265" t="s">
        <v>1544</v>
      </c>
      <c r="J172" s="270" t="s">
        <v>1546</v>
      </c>
      <c r="K172" s="285" t="s">
        <v>44</v>
      </c>
      <c r="L172" s="272" t="s">
        <v>49</v>
      </c>
      <c r="M172" s="287" t="str">
        <f>+IF(K172="","",VLOOKUP(K172&amp;L172,CONVENCIONESFORMULAS!$H$14:$K$38,4,0))</f>
        <v>E4</v>
      </c>
      <c r="N172" s="247" t="s">
        <v>1547</v>
      </c>
      <c r="O172" s="297" t="s">
        <v>1548</v>
      </c>
      <c r="P172" s="361" t="s">
        <v>1549</v>
      </c>
      <c r="Q172" s="265" t="s">
        <v>142</v>
      </c>
      <c r="R172" s="265" t="s">
        <v>144</v>
      </c>
      <c r="S172" s="270" t="s">
        <v>1550</v>
      </c>
      <c r="T172" s="265" t="s">
        <v>146</v>
      </c>
      <c r="U172" s="265" t="s">
        <v>148</v>
      </c>
      <c r="V172" s="265" t="s">
        <v>151</v>
      </c>
      <c r="W172" s="270" t="s">
        <v>153</v>
      </c>
      <c r="X172" s="297" t="s">
        <v>1551</v>
      </c>
      <c r="Y172" s="265" t="s">
        <v>155</v>
      </c>
      <c r="Z172" s="263">
        <v>100</v>
      </c>
      <c r="AA172" s="263" t="str">
        <f t="shared" ref="AA172" si="33">+IF(AND(Z172&gt;=96,Z172&lt;=100),"Fuerte",IF(AND(Z172&gt;=86,Z172&lt;=95),"Moderado","Débil"))</f>
        <v>Fuerte</v>
      </c>
      <c r="AB172" s="265" t="s">
        <v>195</v>
      </c>
      <c r="AC172" s="263" t="str">
        <f>+IFERROR(VLOOKUP(AA172&amp;AB172,'[30]DISEÑO DE CONTROLES'!$D$6:$E$14,2,0),"")</f>
        <v>Fuerte</v>
      </c>
      <c r="AD172" s="265" t="s">
        <v>164</v>
      </c>
      <c r="AE172" s="265" t="s">
        <v>164</v>
      </c>
      <c r="AF172" s="269" t="e">
        <f>+IF(Z172="","",IF(Z172=0,M172,VLOOKUP(IF(Z172=0,M172,IF(AND(K172="CASI SEGURO",Z172=1),"PROBABLE",IF(AND(K172="PROBABLE",Z172=1),"POSIBLE",IF(AND(K172="POSIBLE",Z172=1),"IMPROBABLE",IF(AND(K172="CASI SEGURO",Z172=2),"POSIBLE",IF(AND(K172="PROBABLE",Z172=2),"IMPROBABLE",IF(AND(K172="POSIBLE",Z172=2),"RARO","RARO")))))))&amp;L172,[16]CONVENCIONESFORMULAS!$H$14:$K$38,4,0)))</f>
        <v>#N/A</v>
      </c>
      <c r="AG172" s="265" t="s">
        <v>209</v>
      </c>
      <c r="AH172" s="272"/>
      <c r="AI172" s="272"/>
      <c r="AJ172" s="272"/>
      <c r="AK172" s="272"/>
      <c r="AL172" s="273" t="s">
        <v>255</v>
      </c>
    </row>
    <row r="173" spans="1:38" s="136" customFormat="1" ht="99.75" customHeight="1">
      <c r="A173" s="267">
        <v>97</v>
      </c>
      <c r="B173" s="662" t="s">
        <v>1035</v>
      </c>
      <c r="C173" s="296" t="s">
        <v>1552</v>
      </c>
      <c r="D173" s="296" t="s">
        <v>1553</v>
      </c>
      <c r="E173" s="268" t="s">
        <v>27</v>
      </c>
      <c r="F173" s="268" t="s">
        <v>193</v>
      </c>
      <c r="G173" s="291" t="s">
        <v>193</v>
      </c>
      <c r="H173" s="266" t="s">
        <v>1554</v>
      </c>
      <c r="I173" s="279" t="s">
        <v>1556</v>
      </c>
      <c r="J173" s="266" t="s">
        <v>1555</v>
      </c>
      <c r="K173" s="285" t="s">
        <v>44</v>
      </c>
      <c r="L173" s="272" t="s">
        <v>49</v>
      </c>
      <c r="M173" s="287" t="str">
        <f>+IF(K173="","",VLOOKUP(K173&amp;L173,CONVENCIONESFORMULAS!$H$14:$K$38,4,0))</f>
        <v>E4</v>
      </c>
      <c r="N173" s="248" t="s">
        <v>1557</v>
      </c>
      <c r="O173" s="301" t="s">
        <v>1558</v>
      </c>
      <c r="P173" s="357" t="s">
        <v>1559</v>
      </c>
      <c r="Q173" s="279" t="s">
        <v>142</v>
      </c>
      <c r="R173" s="279" t="s">
        <v>144</v>
      </c>
      <c r="S173" s="266" t="s">
        <v>1561</v>
      </c>
      <c r="T173" s="279" t="s">
        <v>146</v>
      </c>
      <c r="U173" s="279" t="s">
        <v>148</v>
      </c>
      <c r="V173" s="279" t="s">
        <v>151</v>
      </c>
      <c r="W173" s="266" t="s">
        <v>153</v>
      </c>
      <c r="X173" s="301" t="s">
        <v>1560</v>
      </c>
      <c r="Y173" s="279" t="s">
        <v>155</v>
      </c>
      <c r="Z173" s="196">
        <v>100</v>
      </c>
      <c r="AA173" s="196" t="s">
        <v>160</v>
      </c>
      <c r="AB173" s="279" t="s">
        <v>195</v>
      </c>
      <c r="AC173" s="196" t="s">
        <v>160</v>
      </c>
      <c r="AD173" s="279" t="s">
        <v>164</v>
      </c>
      <c r="AE173" s="279" t="s">
        <v>164</v>
      </c>
      <c r="AF173" s="278" t="e">
        <v>#N/A</v>
      </c>
      <c r="AG173" s="279" t="s">
        <v>209</v>
      </c>
      <c r="AH173" s="272"/>
      <c r="AI173" s="272"/>
      <c r="AJ173" s="272"/>
      <c r="AK173" s="272"/>
      <c r="AL173" s="273" t="s">
        <v>255</v>
      </c>
    </row>
    <row r="174" spans="1:38" s="136" customFormat="1" ht="108.75" customHeight="1">
      <c r="A174" s="285">
        <v>98</v>
      </c>
      <c r="B174" s="659" t="s">
        <v>1035</v>
      </c>
      <c r="C174" s="301" t="s">
        <v>1562</v>
      </c>
      <c r="D174" s="301" t="s">
        <v>1563</v>
      </c>
      <c r="E174" s="272" t="s">
        <v>62</v>
      </c>
      <c r="F174" s="272" t="s">
        <v>193</v>
      </c>
      <c r="G174" s="272" t="s">
        <v>193</v>
      </c>
      <c r="H174" s="266" t="s">
        <v>738</v>
      </c>
      <c r="I174" s="279" t="s">
        <v>1565</v>
      </c>
      <c r="J174" s="266" t="s">
        <v>1564</v>
      </c>
      <c r="K174" s="285" t="s">
        <v>45</v>
      </c>
      <c r="L174" s="272" t="s">
        <v>87</v>
      </c>
      <c r="M174" s="287" t="str">
        <f>+IF(K174="","",VLOOKUP(K174&amp;L174,CONVENCIONESFORMULAS!$H$14:$K$38,4,0))</f>
        <v>E8</v>
      </c>
      <c r="N174" s="248" t="s">
        <v>1566</v>
      </c>
      <c r="O174" s="301" t="s">
        <v>1873</v>
      </c>
      <c r="P174" s="357" t="s">
        <v>1567</v>
      </c>
      <c r="Q174" s="279" t="s">
        <v>142</v>
      </c>
      <c r="R174" s="279" t="s">
        <v>144</v>
      </c>
      <c r="S174" s="266" t="s">
        <v>1568</v>
      </c>
      <c r="T174" s="279" t="s">
        <v>146</v>
      </c>
      <c r="U174" s="279" t="s">
        <v>148</v>
      </c>
      <c r="V174" s="279" t="s">
        <v>151</v>
      </c>
      <c r="W174" s="266" t="s">
        <v>153</v>
      </c>
      <c r="X174" s="301" t="s">
        <v>1569</v>
      </c>
      <c r="Y174" s="279" t="s">
        <v>155</v>
      </c>
      <c r="Z174" s="196">
        <v>100</v>
      </c>
      <c r="AA174" s="196" t="str">
        <f t="shared" ref="AA174" si="34">+IF(AND(Z174&gt;=96,Z174&lt;=100),"Fuerte",IF(AND(Z174&gt;=86,Z174&lt;=95),"Moderado","Débil"))</f>
        <v>Fuerte</v>
      </c>
      <c r="AB174" s="279" t="s">
        <v>195</v>
      </c>
      <c r="AC174" s="196" t="str">
        <f>+IFERROR(VLOOKUP(AA174&amp;AB174,'[30]DISEÑO DE CONTROLES'!$D$6:$E$14,2,0),"")</f>
        <v>Fuerte</v>
      </c>
      <c r="AD174" s="279" t="s">
        <v>164</v>
      </c>
      <c r="AE174" s="279" t="s">
        <v>165</v>
      </c>
      <c r="AF174" s="280" t="e">
        <f>+IF(Z174="","",IF(Z174=0,M174,VLOOKUP(IF(Z174=0,M174,IF(AND(K174="CASI SEGURO",Z174=1),"PROBABLE",IF(AND(K174="PROBABLE",Z174=1),"POSIBLE",IF(AND(K174="POSIBLE",Z174=1),"IMPROBABLE",IF(AND(K174="CASI SEGURO",Z174=2),"POSIBLE",IF(AND(K174="PROBABLE",Z174=2),"IMPROBABLE",IF(AND(K174="POSIBLE",Z174=2),"RARO","RARO")))))))&amp;L174,[16]CONVENCIONESFORMULAS!$H$14:$K$38,4,0)))</f>
        <v>#N/A</v>
      </c>
      <c r="AG174" s="279" t="s">
        <v>210</v>
      </c>
      <c r="AH174" s="273" t="s">
        <v>1874</v>
      </c>
      <c r="AI174" s="273" t="s">
        <v>962</v>
      </c>
      <c r="AJ174" s="273" t="s">
        <v>1875</v>
      </c>
      <c r="AK174" s="273" t="s">
        <v>1876</v>
      </c>
      <c r="AL174" s="273" t="s">
        <v>255</v>
      </c>
    </row>
    <row r="175" spans="1:38" s="136" customFormat="1" ht="88.5" customHeight="1">
      <c r="A175" s="445">
        <v>99</v>
      </c>
      <c r="B175" s="660" t="s">
        <v>69</v>
      </c>
      <c r="C175" s="477" t="s">
        <v>211</v>
      </c>
      <c r="D175" s="477" t="s">
        <v>212</v>
      </c>
      <c r="E175" s="454" t="s">
        <v>27</v>
      </c>
      <c r="F175" s="454" t="s">
        <v>193</v>
      </c>
      <c r="G175" s="480" t="s">
        <v>193</v>
      </c>
      <c r="H175" s="273" t="s">
        <v>214</v>
      </c>
      <c r="I175" s="279" t="s">
        <v>1423</v>
      </c>
      <c r="J175" s="461" t="s">
        <v>905</v>
      </c>
      <c r="K175" s="456" t="s">
        <v>44</v>
      </c>
      <c r="L175" s="454" t="s">
        <v>8</v>
      </c>
      <c r="M175" s="471" t="str">
        <f>+IF(K175="","",VLOOKUP(K175&amp;L175,[31]CONVENCIONESFORMULAS!$H$14:$K$38,4,0))</f>
        <v>A5</v>
      </c>
      <c r="N175" s="266" t="s">
        <v>1318</v>
      </c>
      <c r="O175" s="226" t="s">
        <v>1317</v>
      </c>
      <c r="P175" s="357" t="s">
        <v>216</v>
      </c>
      <c r="Q175" s="279" t="s">
        <v>142</v>
      </c>
      <c r="R175" s="279" t="s">
        <v>144</v>
      </c>
      <c r="S175" s="224" t="s">
        <v>844</v>
      </c>
      <c r="T175" s="279" t="s">
        <v>146</v>
      </c>
      <c r="U175" s="279" t="s">
        <v>148</v>
      </c>
      <c r="V175" s="279" t="s">
        <v>151</v>
      </c>
      <c r="W175" s="266" t="s">
        <v>153</v>
      </c>
      <c r="X175" s="225" t="s">
        <v>558</v>
      </c>
      <c r="Y175" s="279" t="s">
        <v>155</v>
      </c>
      <c r="Z175" s="196">
        <v>100</v>
      </c>
      <c r="AA175" s="196" t="str">
        <f>+IF(AND(Z175&gt;=96,Z175&lt;=100),"Fuerte",IF(AND(Z175&gt;=86,Z175&lt;=95),"Moderado","Débil"))</f>
        <v>Fuerte</v>
      </c>
      <c r="AB175" s="279" t="s">
        <v>195</v>
      </c>
      <c r="AC175" s="196" t="str">
        <f>+IFERROR(VLOOKUP(AA175&amp;AB175,'[31]DISEÑO DE CONTROLES'!$D$6:$E$14,2,0),"")</f>
        <v>Fuerte</v>
      </c>
      <c r="AD175" s="279" t="s">
        <v>164</v>
      </c>
      <c r="AE175" s="279" t="s">
        <v>164</v>
      </c>
      <c r="AF175" s="459" t="e">
        <f>+IF(Z175="","",IF(Z175=0,M175,VLOOKUP(IF(Z175=0,M175,IF(AND(K175="CASI SEGURO",Z175=1),"PROBABLE",IF(AND(K175="PROBABLE",Z175=1),"POSIBLE",IF(AND(K175="POSIBLE",Z175=1),"IMPROBABLE",IF(AND(K175="CASI SEGURO",Z175=2),"POSIBLE",IF(AND(K175="PROBABLE",Z175=2),"IMPROBABLE",IF(AND(K175="POSIBLE",Z175=2),"RARO","RARO")))))))&amp;L175,[2]CONVENCIONESFORMULAS!$H$14:$K$38,4,0)))</f>
        <v>#N/A</v>
      </c>
      <c r="AG175" s="454" t="s">
        <v>209</v>
      </c>
      <c r="AH175" s="461"/>
      <c r="AI175" s="461"/>
      <c r="AJ175" s="461"/>
      <c r="AK175" s="461"/>
      <c r="AL175" s="461" t="s">
        <v>356</v>
      </c>
    </row>
    <row r="176" spans="1:38" s="136" customFormat="1" ht="98.25" customHeight="1">
      <c r="A176" s="446"/>
      <c r="B176" s="660"/>
      <c r="C176" s="477"/>
      <c r="D176" s="477"/>
      <c r="E176" s="454"/>
      <c r="F176" s="454"/>
      <c r="G176" s="480"/>
      <c r="H176" s="288" t="s">
        <v>868</v>
      </c>
      <c r="I176" s="279" t="s">
        <v>1424</v>
      </c>
      <c r="J176" s="461"/>
      <c r="K176" s="456"/>
      <c r="L176" s="454"/>
      <c r="M176" s="471"/>
      <c r="N176" s="301" t="s">
        <v>1405</v>
      </c>
      <c r="O176" s="305" t="s">
        <v>1426</v>
      </c>
      <c r="P176" s="357" t="s">
        <v>559</v>
      </c>
      <c r="Q176" s="279" t="s">
        <v>142</v>
      </c>
      <c r="R176" s="279" t="s">
        <v>144</v>
      </c>
      <c r="S176" s="266" t="s">
        <v>845</v>
      </c>
      <c r="T176" s="279" t="s">
        <v>146</v>
      </c>
      <c r="U176" s="279" t="s">
        <v>148</v>
      </c>
      <c r="V176" s="279" t="s">
        <v>151</v>
      </c>
      <c r="W176" s="266" t="s">
        <v>153</v>
      </c>
      <c r="X176" s="301" t="s">
        <v>1407</v>
      </c>
      <c r="Y176" s="279" t="s">
        <v>155</v>
      </c>
      <c r="Z176" s="196">
        <v>100</v>
      </c>
      <c r="AA176" s="196" t="str">
        <f>+IF(AND(Z176&gt;=96,Z176&lt;=100),"Fuerte",IF(AND(Z176&gt;=86,Z176&lt;=95),"Moderado","Débil"))</f>
        <v>Fuerte</v>
      </c>
      <c r="AB176" s="279" t="s">
        <v>195</v>
      </c>
      <c r="AC176" s="196" t="str">
        <f>+IFERROR(VLOOKUP(AA176&amp;AB176,'[31]DISEÑO DE CONTROLES'!$D$6:$E$14,2,0),"")</f>
        <v>Fuerte</v>
      </c>
      <c r="AD176" s="279" t="s">
        <v>164</v>
      </c>
      <c r="AE176" s="279" t="s">
        <v>164</v>
      </c>
      <c r="AF176" s="459"/>
      <c r="AG176" s="454"/>
      <c r="AH176" s="461"/>
      <c r="AI176" s="461"/>
      <c r="AJ176" s="461"/>
      <c r="AK176" s="461"/>
      <c r="AL176" s="461"/>
    </row>
    <row r="177" spans="1:264" s="136" customFormat="1" ht="72" customHeight="1">
      <c r="A177" s="447"/>
      <c r="B177" s="657"/>
      <c r="C177" s="482"/>
      <c r="D177" s="482"/>
      <c r="E177" s="448"/>
      <c r="F177" s="448"/>
      <c r="G177" s="484"/>
      <c r="H177" s="288" t="s">
        <v>1319</v>
      </c>
      <c r="I177" s="279" t="s">
        <v>1425</v>
      </c>
      <c r="J177" s="461"/>
      <c r="K177" s="456"/>
      <c r="L177" s="454"/>
      <c r="M177" s="471"/>
      <c r="N177" s="301" t="s">
        <v>1320</v>
      </c>
      <c r="O177" s="301" t="s">
        <v>1406</v>
      </c>
      <c r="P177" s="357" t="s">
        <v>1408</v>
      </c>
      <c r="Q177" s="279" t="s">
        <v>142</v>
      </c>
      <c r="R177" s="279" t="s">
        <v>144</v>
      </c>
      <c r="S177" s="266" t="s">
        <v>1409</v>
      </c>
      <c r="T177" s="279" t="s">
        <v>146</v>
      </c>
      <c r="U177" s="279" t="s">
        <v>148</v>
      </c>
      <c r="V177" s="279" t="s">
        <v>151</v>
      </c>
      <c r="W177" s="266" t="s">
        <v>153</v>
      </c>
      <c r="X177" s="301" t="s">
        <v>1410</v>
      </c>
      <c r="Y177" s="279" t="s">
        <v>155</v>
      </c>
      <c r="Z177" s="196">
        <v>100</v>
      </c>
      <c r="AA177" s="196" t="str">
        <f t="shared" ref="AA177:AA181" si="35">+IF(AND(Z177&gt;=96,Z177&lt;=100),"Fuerte",IF(AND(Z177&gt;=86,Z177&lt;=95),"Moderado","Débil"))</f>
        <v>Fuerte</v>
      </c>
      <c r="AB177" s="279" t="s">
        <v>195</v>
      </c>
      <c r="AC177" s="196" t="str">
        <f>+IFERROR(VLOOKUP(AA177&amp;AB177,'[31]DISEÑO DE CONTROLES'!$D$6:$E$14,2,0),"")</f>
        <v>Fuerte</v>
      </c>
      <c r="AD177" s="279" t="s">
        <v>164</v>
      </c>
      <c r="AE177" s="279" t="s">
        <v>164</v>
      </c>
      <c r="AF177" s="459"/>
      <c r="AG177" s="454"/>
      <c r="AH177" s="461"/>
      <c r="AI177" s="461"/>
      <c r="AJ177" s="461"/>
      <c r="AK177" s="461"/>
      <c r="AL177" s="461"/>
    </row>
    <row r="178" spans="1:264" s="136" customFormat="1" ht="67.5" customHeight="1">
      <c r="A178" s="445">
        <v>100</v>
      </c>
      <c r="B178" s="660" t="s">
        <v>69</v>
      </c>
      <c r="C178" s="416" t="s">
        <v>1427</v>
      </c>
      <c r="D178" s="535" t="s">
        <v>1429</v>
      </c>
      <c r="E178" s="454" t="s">
        <v>27</v>
      </c>
      <c r="F178" s="454" t="s">
        <v>193</v>
      </c>
      <c r="G178" s="480" t="s">
        <v>193</v>
      </c>
      <c r="H178" s="301" t="s">
        <v>1411</v>
      </c>
      <c r="I178" s="279" t="s">
        <v>1430</v>
      </c>
      <c r="J178" s="461" t="s">
        <v>739</v>
      </c>
      <c r="K178" s="454" t="s">
        <v>44</v>
      </c>
      <c r="L178" s="454" t="s">
        <v>8</v>
      </c>
      <c r="M178" s="471" t="str">
        <f>+IF(K178="","",VLOOKUP(K178&amp;L178,[31]CONVENCIONESFORMULAS!$H$14:$K$38,4,0))</f>
        <v>A5</v>
      </c>
      <c r="N178" s="190" t="s">
        <v>1412</v>
      </c>
      <c r="O178" s="305" t="s">
        <v>1413</v>
      </c>
      <c r="P178" s="357" t="s">
        <v>1433</v>
      </c>
      <c r="Q178" s="279" t="s">
        <v>142</v>
      </c>
      <c r="R178" s="279" t="s">
        <v>144</v>
      </c>
      <c r="S178" s="266" t="s">
        <v>846</v>
      </c>
      <c r="T178" s="279" t="s">
        <v>146</v>
      </c>
      <c r="U178" s="279" t="s">
        <v>148</v>
      </c>
      <c r="V178" s="279" t="s">
        <v>151</v>
      </c>
      <c r="W178" s="266" t="s">
        <v>153</v>
      </c>
      <c r="X178" s="301" t="s">
        <v>1435</v>
      </c>
      <c r="Y178" s="279" t="s">
        <v>155</v>
      </c>
      <c r="Z178" s="196">
        <v>100</v>
      </c>
      <c r="AA178" s="196" t="str">
        <f t="shared" si="35"/>
        <v>Fuerte</v>
      </c>
      <c r="AB178" s="279" t="s">
        <v>195</v>
      </c>
      <c r="AC178" s="196" t="str">
        <f>+IFERROR(VLOOKUP(AA178&amp;AB178,'[31]DISEÑO DE CONTROLES'!$D$6:$E$14,2,0),"")</f>
        <v>Fuerte</v>
      </c>
      <c r="AD178" s="279" t="s">
        <v>164</v>
      </c>
      <c r="AE178" s="279" t="s">
        <v>164</v>
      </c>
      <c r="AF178" s="459" t="e">
        <f>+IF(Z178="","",IF(Z178=0,M178,VLOOKUP(IF(Z178=0,M178,IF(AND(K178="CASI SEGURO",Z178=1),"PROBABLE",IF(AND(K178="PROBABLE",Z178=1),"POSIBLE",IF(AND(K178="POSIBLE",Z178=1),"IMPROBABLE",IF(AND(K178="CASI SEGURO",Z178=2),"POSIBLE",IF(AND(K178="PROBABLE",Z178=2),"IMPROBABLE",IF(AND(K178="POSIBLE",Z178=2),"RARO","RARO")))))))&amp;L178,[2]CONVENCIONESFORMULAS!$H$14:$K$38,4,0)))</f>
        <v>#N/A</v>
      </c>
      <c r="AG178" s="454" t="s">
        <v>210</v>
      </c>
      <c r="AH178" s="533" t="s">
        <v>1414</v>
      </c>
      <c r="AI178" s="532">
        <v>44530</v>
      </c>
      <c r="AJ178" s="533" t="s">
        <v>1415</v>
      </c>
      <c r="AK178" s="533" t="s">
        <v>1416</v>
      </c>
      <c r="AL178" s="461" t="s">
        <v>356</v>
      </c>
    </row>
    <row r="179" spans="1:264" s="136" customFormat="1" ht="62.25" customHeight="1">
      <c r="A179" s="447"/>
      <c r="B179" s="660"/>
      <c r="C179" s="416"/>
      <c r="D179" s="535"/>
      <c r="E179" s="454"/>
      <c r="F179" s="454"/>
      <c r="G179" s="480"/>
      <c r="H179" s="301" t="s">
        <v>1428</v>
      </c>
      <c r="I179" s="279" t="s">
        <v>1431</v>
      </c>
      <c r="J179" s="461"/>
      <c r="K179" s="454"/>
      <c r="L179" s="454"/>
      <c r="M179" s="471"/>
      <c r="N179" s="190" t="s">
        <v>1412</v>
      </c>
      <c r="O179" s="305" t="s">
        <v>1432</v>
      </c>
      <c r="P179" s="357" t="s">
        <v>1433</v>
      </c>
      <c r="Q179" s="279" t="s">
        <v>142</v>
      </c>
      <c r="R179" s="279" t="s">
        <v>144</v>
      </c>
      <c r="S179" s="266" t="s">
        <v>846</v>
      </c>
      <c r="T179" s="279" t="s">
        <v>146</v>
      </c>
      <c r="U179" s="279" t="s">
        <v>148</v>
      </c>
      <c r="V179" s="279" t="s">
        <v>151</v>
      </c>
      <c r="W179" s="266" t="s">
        <v>153</v>
      </c>
      <c r="X179" s="301" t="s">
        <v>1434</v>
      </c>
      <c r="Y179" s="279" t="s">
        <v>155</v>
      </c>
      <c r="Z179" s="196">
        <v>100</v>
      </c>
      <c r="AA179" s="196" t="str">
        <f t="shared" ref="AA179" si="36">+IF(AND(Z179&gt;=96,Z179&lt;=100),"Fuerte",IF(AND(Z179&gt;=86,Z179&lt;=95),"Moderado","Débil"))</f>
        <v>Fuerte</v>
      </c>
      <c r="AB179" s="279" t="s">
        <v>195</v>
      </c>
      <c r="AC179" s="196" t="str">
        <f>+IFERROR(VLOOKUP(AA179&amp;AB179,'[31]DISEÑO DE CONTROLES'!$D$6:$E$14,2,0),"")</f>
        <v>Fuerte</v>
      </c>
      <c r="AD179" s="279" t="s">
        <v>164</v>
      </c>
      <c r="AE179" s="279" t="s">
        <v>164</v>
      </c>
      <c r="AF179" s="459"/>
      <c r="AG179" s="454"/>
      <c r="AH179" s="533"/>
      <c r="AI179" s="532"/>
      <c r="AJ179" s="533"/>
      <c r="AK179" s="533"/>
      <c r="AL179" s="461"/>
    </row>
    <row r="180" spans="1:264" s="136" customFormat="1" ht="69" customHeight="1">
      <c r="A180" s="445">
        <v>101</v>
      </c>
      <c r="B180" s="660" t="s">
        <v>69</v>
      </c>
      <c r="C180" s="477" t="s">
        <v>740</v>
      </c>
      <c r="D180" s="477" t="s">
        <v>741</v>
      </c>
      <c r="E180" s="454" t="s">
        <v>62</v>
      </c>
      <c r="F180" s="454" t="s">
        <v>193</v>
      </c>
      <c r="G180" s="480" t="s">
        <v>193</v>
      </c>
      <c r="H180" s="288" t="s">
        <v>786</v>
      </c>
      <c r="I180" s="279" t="s">
        <v>1436</v>
      </c>
      <c r="J180" s="461" t="s">
        <v>742</v>
      </c>
      <c r="K180" s="456" t="s">
        <v>44</v>
      </c>
      <c r="L180" s="454" t="s">
        <v>49</v>
      </c>
      <c r="M180" s="534" t="str">
        <f>+IF(K180="","",VLOOKUP(K180&amp;L180,[31]CONVENCIONESFORMULAS!$H$14:$K$38,4,0))</f>
        <v>E4</v>
      </c>
      <c r="N180" s="190" t="s">
        <v>1417</v>
      </c>
      <c r="O180" s="301" t="s">
        <v>1418</v>
      </c>
      <c r="P180" s="357" t="s">
        <v>1438</v>
      </c>
      <c r="Q180" s="279" t="s">
        <v>142</v>
      </c>
      <c r="R180" s="279" t="s">
        <v>144</v>
      </c>
      <c r="S180" s="266" t="s">
        <v>1439</v>
      </c>
      <c r="T180" s="279" t="s">
        <v>146</v>
      </c>
      <c r="U180" s="279" t="s">
        <v>148</v>
      </c>
      <c r="V180" s="279" t="s">
        <v>151</v>
      </c>
      <c r="W180" s="266" t="s">
        <v>153</v>
      </c>
      <c r="X180" s="301" t="s">
        <v>1440</v>
      </c>
      <c r="Y180" s="279" t="s">
        <v>155</v>
      </c>
      <c r="Z180" s="196">
        <v>100</v>
      </c>
      <c r="AA180" s="196" t="str">
        <f t="shared" si="35"/>
        <v>Fuerte</v>
      </c>
      <c r="AB180" s="279" t="s">
        <v>195</v>
      </c>
      <c r="AC180" s="196" t="str">
        <f>+IFERROR(VLOOKUP(AA180&amp;AB180,'[31]DISEÑO DE CONTROLES'!$D$6:$E$14,2,0),"")</f>
        <v>Fuerte</v>
      </c>
      <c r="AD180" s="279" t="s">
        <v>164</v>
      </c>
      <c r="AE180" s="279" t="s">
        <v>165</v>
      </c>
      <c r="AF180" s="487"/>
      <c r="AG180" s="403" t="s">
        <v>210</v>
      </c>
      <c r="AH180" s="533" t="s">
        <v>1441</v>
      </c>
      <c r="AI180" s="532" t="s">
        <v>1419</v>
      </c>
      <c r="AJ180" s="404" t="s">
        <v>1420</v>
      </c>
      <c r="AK180" s="404" t="s">
        <v>1421</v>
      </c>
      <c r="AL180" s="461" t="s">
        <v>356</v>
      </c>
    </row>
    <row r="181" spans="1:264" s="136" customFormat="1" ht="60.75" customHeight="1">
      <c r="A181" s="447"/>
      <c r="B181" s="660"/>
      <c r="C181" s="477"/>
      <c r="D181" s="477"/>
      <c r="E181" s="454"/>
      <c r="F181" s="454"/>
      <c r="G181" s="480"/>
      <c r="H181" s="288" t="s">
        <v>787</v>
      </c>
      <c r="I181" s="279" t="s">
        <v>1437</v>
      </c>
      <c r="J181" s="461"/>
      <c r="K181" s="456"/>
      <c r="L181" s="454"/>
      <c r="M181" s="534"/>
      <c r="N181" s="190" t="s">
        <v>1422</v>
      </c>
      <c r="O181" s="301" t="s">
        <v>788</v>
      </c>
      <c r="P181" s="357" t="s">
        <v>515</v>
      </c>
      <c r="Q181" s="279" t="s">
        <v>142</v>
      </c>
      <c r="R181" s="279" t="s">
        <v>144</v>
      </c>
      <c r="S181" s="266" t="s">
        <v>489</v>
      </c>
      <c r="T181" s="279" t="s">
        <v>146</v>
      </c>
      <c r="U181" s="279" t="s">
        <v>148</v>
      </c>
      <c r="V181" s="279" t="s">
        <v>151</v>
      </c>
      <c r="W181" s="266" t="s">
        <v>153</v>
      </c>
      <c r="X181" s="301" t="s">
        <v>743</v>
      </c>
      <c r="Y181" s="279" t="s">
        <v>155</v>
      </c>
      <c r="Z181" s="196">
        <v>100</v>
      </c>
      <c r="AA181" s="196" t="str">
        <f t="shared" si="35"/>
        <v>Fuerte</v>
      </c>
      <c r="AB181" s="279" t="s">
        <v>195</v>
      </c>
      <c r="AC181" s="196" t="str">
        <f>+IFERROR(VLOOKUP(AA181&amp;AB181,'[31]DISEÑO DE CONTROLES'!$D$6:$E$14,2,0),"")</f>
        <v>Fuerte</v>
      </c>
      <c r="AD181" s="279" t="s">
        <v>164</v>
      </c>
      <c r="AE181" s="279" t="s">
        <v>165</v>
      </c>
      <c r="AF181" s="488"/>
      <c r="AG181" s="403"/>
      <c r="AH181" s="533"/>
      <c r="AI181" s="532"/>
      <c r="AJ181" s="404"/>
      <c r="AK181" s="404"/>
      <c r="AL181" s="461"/>
    </row>
    <row r="182" spans="1:264" s="199" customFormat="1" ht="79.5" customHeight="1">
      <c r="A182" s="445">
        <v>102</v>
      </c>
      <c r="B182" s="657" t="s">
        <v>1039</v>
      </c>
      <c r="C182" s="457" t="s">
        <v>620</v>
      </c>
      <c r="D182" s="498" t="s">
        <v>309</v>
      </c>
      <c r="E182" s="397" t="s">
        <v>85</v>
      </c>
      <c r="F182" s="397" t="s">
        <v>193</v>
      </c>
      <c r="G182" s="397" t="s">
        <v>193</v>
      </c>
      <c r="H182" s="266" t="s">
        <v>624</v>
      </c>
      <c r="I182" s="279" t="s">
        <v>1348</v>
      </c>
      <c r="J182" s="266" t="s">
        <v>1642</v>
      </c>
      <c r="K182" s="405" t="s">
        <v>44</v>
      </c>
      <c r="L182" s="397" t="s">
        <v>8</v>
      </c>
      <c r="M182" s="442" t="str">
        <f>+IF(K184="","",VLOOKUP(K184&amp;L184,[32]CONVENCIONESFORMULAS!$H$14:$K$38,4,0))</f>
        <v/>
      </c>
      <c r="N182" s="301" t="s">
        <v>1350</v>
      </c>
      <c r="O182" s="301" t="s">
        <v>1349</v>
      </c>
      <c r="P182" s="357" t="s">
        <v>621</v>
      </c>
      <c r="Q182" s="279" t="s">
        <v>142</v>
      </c>
      <c r="R182" s="279" t="s">
        <v>144</v>
      </c>
      <c r="S182" s="307" t="s">
        <v>489</v>
      </c>
      <c r="T182" s="279" t="s">
        <v>146</v>
      </c>
      <c r="U182" s="279" t="s">
        <v>148</v>
      </c>
      <c r="V182" s="279" t="s">
        <v>151</v>
      </c>
      <c r="W182" s="266" t="s">
        <v>153</v>
      </c>
      <c r="X182" s="121" t="s">
        <v>622</v>
      </c>
      <c r="Y182" s="279" t="s">
        <v>155</v>
      </c>
      <c r="Z182" s="196">
        <v>100</v>
      </c>
      <c r="AA182" s="196" t="str">
        <f t="shared" ref="AA182:AA183" si="37">+IF(AND(Z182&gt;=96,Z182&lt;=100),"Fuerte",IF(AND(Z182&gt;=86,Z182&lt;=95),"Moderado","Débil"))</f>
        <v>Fuerte</v>
      </c>
      <c r="AB182" s="279" t="s">
        <v>195</v>
      </c>
      <c r="AC182" s="196" t="str">
        <f>+IFERROR(VLOOKUP(AA182&amp;AB182,'[32]DISEÑO DE CONTROLES'!$D$6:$E$14,2,0),"")</f>
        <v>Fuerte</v>
      </c>
      <c r="AD182" s="279" t="s">
        <v>164</v>
      </c>
      <c r="AE182" s="279" t="s">
        <v>164</v>
      </c>
      <c r="AF182" s="395" t="e">
        <f>+IF(#REF!="","",IF(#REF!=0,M182,VLOOKUP(IF(#REF!=0,M182,IF(AND(K184="CASI SEGURO",#REF!=1),"PROBABLE",IF(AND(K184="PROBABLE",#REF!=1),"POSIBLE",IF(AND(K184="POSIBLE",#REF!=1),"IMPROBABLE",IF(AND(K184="CASI SEGURO",#REF!=2),"POSIBLE",IF(AND(K184="PROBABLE",#REF!=2),"IMPROBABLE",IF(AND(K184="POSIBLE",#REF!=2),"RARO","RARO")))))))&amp;L184,[5]CONVENCIONESFORMULAS!$H$14:$K$38,4,0)))</f>
        <v>#REF!</v>
      </c>
      <c r="AG182" s="397" t="s">
        <v>209</v>
      </c>
      <c r="AH182" s="400"/>
      <c r="AI182" s="465"/>
      <c r="AJ182" s="397"/>
      <c r="AK182" s="400"/>
      <c r="AL182" s="397" t="s">
        <v>291</v>
      </c>
    </row>
    <row r="183" spans="1:264" s="199" customFormat="1" ht="79.5" customHeight="1">
      <c r="A183" s="446"/>
      <c r="B183" s="661"/>
      <c r="C183" s="512"/>
      <c r="D183" s="499"/>
      <c r="E183" s="409"/>
      <c r="F183" s="409"/>
      <c r="G183" s="409"/>
      <c r="H183" s="148" t="s">
        <v>1353</v>
      </c>
      <c r="I183" s="279" t="s">
        <v>1351</v>
      </c>
      <c r="J183" s="457" t="s">
        <v>1352</v>
      </c>
      <c r="K183" s="406"/>
      <c r="L183" s="409"/>
      <c r="M183" s="443"/>
      <c r="N183" s="301" t="s">
        <v>1643</v>
      </c>
      <c r="O183" s="301" t="s">
        <v>1644</v>
      </c>
      <c r="P183" s="357" t="s">
        <v>1354</v>
      </c>
      <c r="Q183" s="279" t="s">
        <v>142</v>
      </c>
      <c r="R183" s="279" t="s">
        <v>144</v>
      </c>
      <c r="S183" s="307" t="s">
        <v>1355</v>
      </c>
      <c r="T183" s="279" t="s">
        <v>146</v>
      </c>
      <c r="U183" s="279" t="s">
        <v>148</v>
      </c>
      <c r="V183" s="279" t="s">
        <v>151</v>
      </c>
      <c r="W183" s="266" t="s">
        <v>153</v>
      </c>
      <c r="X183" s="121" t="s">
        <v>1356</v>
      </c>
      <c r="Y183" s="279" t="s">
        <v>155</v>
      </c>
      <c r="Z183" s="196">
        <v>100</v>
      </c>
      <c r="AA183" s="196" t="str">
        <f t="shared" si="37"/>
        <v>Fuerte</v>
      </c>
      <c r="AB183" s="279" t="s">
        <v>195</v>
      </c>
      <c r="AC183" s="196" t="str">
        <f>+IFERROR(VLOOKUP(AA183&amp;AB183,'[33]DISEÑO DE CONTROLES'!$D$6:$E$14,2,0),"")</f>
        <v>Fuerte</v>
      </c>
      <c r="AD183" s="279" t="s">
        <v>164</v>
      </c>
      <c r="AE183" s="279" t="s">
        <v>164</v>
      </c>
      <c r="AF183" s="399"/>
      <c r="AG183" s="409"/>
      <c r="AH183" s="413"/>
      <c r="AI183" s="466"/>
      <c r="AJ183" s="409"/>
      <c r="AK183" s="413"/>
      <c r="AL183" s="409"/>
    </row>
    <row r="184" spans="1:264" s="199" customFormat="1" ht="83.25" customHeight="1">
      <c r="A184" s="447"/>
      <c r="B184" s="658"/>
      <c r="C184" s="458"/>
      <c r="D184" s="500"/>
      <c r="E184" s="398"/>
      <c r="F184" s="398"/>
      <c r="G184" s="398"/>
      <c r="H184" s="148" t="s">
        <v>1353</v>
      </c>
      <c r="I184" s="279" t="s">
        <v>1351</v>
      </c>
      <c r="J184" s="458"/>
      <c r="K184" s="414"/>
      <c r="L184" s="398"/>
      <c r="M184" s="444"/>
      <c r="N184" s="301" t="s">
        <v>1360</v>
      </c>
      <c r="O184" s="301" t="s">
        <v>1357</v>
      </c>
      <c r="P184" s="357" t="s">
        <v>1358</v>
      </c>
      <c r="Q184" s="279" t="s">
        <v>142</v>
      </c>
      <c r="R184" s="279" t="s">
        <v>144</v>
      </c>
      <c r="S184" s="307" t="s">
        <v>846</v>
      </c>
      <c r="T184" s="279" t="s">
        <v>146</v>
      </c>
      <c r="U184" s="279" t="s">
        <v>148</v>
      </c>
      <c r="V184" s="279" t="s">
        <v>151</v>
      </c>
      <c r="W184" s="266" t="s">
        <v>153</v>
      </c>
      <c r="X184" s="121" t="s">
        <v>1359</v>
      </c>
      <c r="Y184" s="279" t="s">
        <v>155</v>
      </c>
      <c r="Z184" s="196">
        <v>100</v>
      </c>
      <c r="AA184" s="196" t="str">
        <f t="shared" ref="AA184:AA186" si="38">+IF(AND(Z184&gt;=96,Z184&lt;=100),"Fuerte",IF(AND(Z184&gt;=86,Z184&lt;=95),"Moderado","Débil"))</f>
        <v>Fuerte</v>
      </c>
      <c r="AB184" s="279" t="s">
        <v>195</v>
      </c>
      <c r="AC184" s="196" t="str">
        <f>+IFERROR(VLOOKUP(AA184&amp;AB184,'[33]DISEÑO DE CONTROLES'!$D$6:$E$14,2,0),"")</f>
        <v>Fuerte</v>
      </c>
      <c r="AD184" s="279" t="s">
        <v>164</v>
      </c>
      <c r="AE184" s="279" t="s">
        <v>164</v>
      </c>
      <c r="AF184" s="396"/>
      <c r="AG184" s="398"/>
      <c r="AH184" s="401"/>
      <c r="AI184" s="467"/>
      <c r="AJ184" s="398"/>
      <c r="AK184" s="401"/>
      <c r="AL184" s="398"/>
    </row>
    <row r="185" spans="1:264" s="199" customFormat="1" ht="100.5" customHeight="1">
      <c r="A185" s="285">
        <v>103</v>
      </c>
      <c r="B185" s="659" t="s">
        <v>1039</v>
      </c>
      <c r="C185" s="301" t="s">
        <v>1645</v>
      </c>
      <c r="D185" s="215" t="s">
        <v>1646</v>
      </c>
      <c r="E185" s="279" t="s">
        <v>62</v>
      </c>
      <c r="F185" s="279" t="s">
        <v>193</v>
      </c>
      <c r="G185" s="279" t="s">
        <v>193</v>
      </c>
      <c r="H185" s="148" t="s">
        <v>623</v>
      </c>
      <c r="I185" s="216" t="s">
        <v>1296</v>
      </c>
      <c r="J185" s="148" t="s">
        <v>290</v>
      </c>
      <c r="K185" s="196" t="s">
        <v>45</v>
      </c>
      <c r="L185" s="279" t="s">
        <v>49</v>
      </c>
      <c r="M185" s="286" t="str">
        <f>+IF(K185="","",VLOOKUP(K185&amp;L185,[32]CONVENCIONESFORMULAS!$H$14:$K$38,4,0))</f>
        <v>A6</v>
      </c>
      <c r="N185" s="303" t="s">
        <v>1649</v>
      </c>
      <c r="O185" s="303" t="s">
        <v>1647</v>
      </c>
      <c r="P185" s="357" t="s">
        <v>1648</v>
      </c>
      <c r="Q185" s="279" t="s">
        <v>142</v>
      </c>
      <c r="R185" s="279" t="s">
        <v>144</v>
      </c>
      <c r="S185" s="307" t="s">
        <v>955</v>
      </c>
      <c r="T185" s="279" t="s">
        <v>146</v>
      </c>
      <c r="U185" s="279" t="s">
        <v>148</v>
      </c>
      <c r="V185" s="279" t="s">
        <v>151</v>
      </c>
      <c r="W185" s="266" t="s">
        <v>153</v>
      </c>
      <c r="X185" s="301" t="s">
        <v>1650</v>
      </c>
      <c r="Y185" s="279" t="s">
        <v>155</v>
      </c>
      <c r="Z185" s="196">
        <f>+IFERROR(VLOOKUP(Q185&amp;R185,'[33]CRITERIOS EVALUACIÓN'!$F$5:$I$18,4,0),0)+IFERROR(VLOOKUP(T185,'[33]CRITERIOS EVALUACIÓN'!$G$5:$I$18,3,0),0)+IFERROR(VLOOKUP('[33]MAPA DE RIESGOS 2020'!S165,'[33]CRITERIOS EVALUACIÓN'!$G$5:$I$18,3,0),0)+IFERROR(VLOOKUP('[33]MAPA DE RIESGOS 2020'!T165,'[33]CRITERIOS EVALUACIÓN'!$G$5:$I$18,3,0),0)+IFERROR(VLOOKUP(W185,'[33]CRITERIOS EVALUACIÓN'!$G$5:$I$18,3,0),0)+IFERROR(VLOOKUP(Y185,'[33]CRITERIOS EVALUACIÓN'!$G$5:$I$18,3,0),0)</f>
        <v>100</v>
      </c>
      <c r="AA185" s="196" t="str">
        <f t="shared" si="38"/>
        <v>Fuerte</v>
      </c>
      <c r="AB185" s="266" t="s">
        <v>195</v>
      </c>
      <c r="AC185" s="196" t="str">
        <f>+IFERROR(VLOOKUP(AA185&amp;AB185,'[32]DISEÑO DE CONTROLES'!$D$6:$E$14,2,0),"")</f>
        <v>Fuerte</v>
      </c>
      <c r="AD185" s="279" t="s">
        <v>164</v>
      </c>
      <c r="AE185" s="279" t="s">
        <v>165</v>
      </c>
      <c r="AF185" s="293" t="e">
        <f>+IF(Z185="","",IF(Z185=0,M185,VLOOKUP(IF(Z185=0,M185,IF(AND(K185="CASI SEGURO",Z185=1),"PROBABLE",IF(AND(K185="PROBABLE",Z185=1),"POSIBLE",IF(AND(K185="POSIBLE",Z185=1),"IMPROBABLE",IF(AND(K185="CASI SEGURO",Z185=2),"POSIBLE",IF(AND(K185="PROBABLE",Z185=2),"IMPROBABLE",IF(AND(K185="POSIBLE",Z185=2),"RARO","RARO")))))))&amp;L185,[5]CONVENCIONESFORMULAS!$H$14:$K$38,4,0)))</f>
        <v>#N/A</v>
      </c>
      <c r="AG185" s="279" t="s">
        <v>210</v>
      </c>
      <c r="AH185" s="266" t="s">
        <v>1651</v>
      </c>
      <c r="AI185" s="307" t="s">
        <v>1654</v>
      </c>
      <c r="AJ185" s="266" t="s">
        <v>1652</v>
      </c>
      <c r="AK185" s="266" t="s">
        <v>1653</v>
      </c>
      <c r="AL185" s="266" t="s">
        <v>291</v>
      </c>
    </row>
    <row r="186" spans="1:264" s="259" customFormat="1" ht="115.5" customHeight="1">
      <c r="A186" s="196">
        <v>104</v>
      </c>
      <c r="B186" s="659" t="s">
        <v>1039</v>
      </c>
      <c r="C186" s="121" t="s">
        <v>1664</v>
      </c>
      <c r="D186" s="121" t="s">
        <v>1695</v>
      </c>
      <c r="E186" s="213" t="s">
        <v>26</v>
      </c>
      <c r="F186" s="213" t="s">
        <v>193</v>
      </c>
      <c r="G186" s="213" t="s">
        <v>193</v>
      </c>
      <c r="H186" s="238" t="s">
        <v>1696</v>
      </c>
      <c r="I186" s="213" t="s">
        <v>1745</v>
      </c>
      <c r="J186" s="238" t="s">
        <v>290</v>
      </c>
      <c r="K186" s="256" t="s">
        <v>45</v>
      </c>
      <c r="L186" s="213" t="s">
        <v>49</v>
      </c>
      <c r="M186" s="261"/>
      <c r="N186" s="257" t="s">
        <v>1699</v>
      </c>
      <c r="O186" s="121" t="s">
        <v>1746</v>
      </c>
      <c r="P186" s="238" t="s">
        <v>1747</v>
      </c>
      <c r="Q186" s="213" t="s">
        <v>1655</v>
      </c>
      <c r="R186" s="213" t="s">
        <v>1656</v>
      </c>
      <c r="S186" s="245" t="s">
        <v>1697</v>
      </c>
      <c r="T186" s="242" t="s">
        <v>1657</v>
      </c>
      <c r="U186" s="242" t="s">
        <v>148</v>
      </c>
      <c r="V186" s="279" t="s">
        <v>151</v>
      </c>
      <c r="W186" s="245" t="s">
        <v>153</v>
      </c>
      <c r="X186" s="258" t="s">
        <v>1665</v>
      </c>
      <c r="Y186" s="279" t="s">
        <v>155</v>
      </c>
      <c r="Z186" s="256">
        <v>100</v>
      </c>
      <c r="AA186" s="196" t="str">
        <f t="shared" si="38"/>
        <v>Fuerte</v>
      </c>
      <c r="AB186" s="238" t="s">
        <v>195</v>
      </c>
      <c r="AC186" s="196" t="str">
        <f>+IFERROR(VLOOKUP(AA186&amp;AB186,'[32]DISEÑO DE CONTROLES'!$D$6:$E$14,2,0),"")</f>
        <v>Fuerte</v>
      </c>
      <c r="AD186" s="213" t="s">
        <v>164</v>
      </c>
      <c r="AE186" s="213" t="s">
        <v>164</v>
      </c>
      <c r="AF186" s="135"/>
      <c r="AG186" s="213" t="s">
        <v>209</v>
      </c>
      <c r="AH186" s="288"/>
      <c r="AI186" s="121"/>
      <c r="AJ186" s="121"/>
      <c r="AK186" s="121"/>
      <c r="AL186" s="238" t="s">
        <v>291</v>
      </c>
      <c r="AM186" s="199"/>
      <c r="AN186" s="199"/>
      <c r="AO186" s="199"/>
      <c r="AP186" s="199"/>
      <c r="AQ186" s="199"/>
      <c r="AR186" s="199"/>
      <c r="AS186" s="199"/>
      <c r="AT186" s="199"/>
      <c r="AU186" s="199"/>
      <c r="AV186" s="199"/>
      <c r="AW186" s="199"/>
      <c r="AX186" s="199"/>
      <c r="AY186" s="199"/>
      <c r="AZ186" s="199"/>
      <c r="BA186" s="199"/>
      <c r="BB186" s="199"/>
      <c r="BC186" s="199"/>
      <c r="BD186" s="199"/>
      <c r="BE186" s="199"/>
      <c r="BF186" s="199"/>
      <c r="BG186" s="199"/>
      <c r="BH186" s="199"/>
      <c r="BI186" s="199"/>
      <c r="BJ186" s="199"/>
      <c r="BK186" s="199"/>
      <c r="BL186" s="199"/>
      <c r="BM186" s="199"/>
      <c r="BN186" s="199"/>
      <c r="BO186" s="199"/>
      <c r="BP186" s="199"/>
      <c r="BQ186" s="199"/>
      <c r="BR186" s="199"/>
      <c r="BS186" s="199"/>
      <c r="BT186" s="199"/>
      <c r="BU186" s="199"/>
      <c r="BV186" s="199"/>
      <c r="BW186" s="199"/>
      <c r="BX186" s="199"/>
      <c r="BY186" s="199"/>
      <c r="BZ186" s="199"/>
      <c r="CA186" s="199"/>
      <c r="CB186" s="199"/>
      <c r="CC186" s="199"/>
      <c r="CD186" s="199"/>
      <c r="CE186" s="199"/>
      <c r="CF186" s="199"/>
      <c r="CG186" s="199"/>
      <c r="CH186" s="199"/>
      <c r="CI186" s="199"/>
      <c r="CJ186" s="199"/>
      <c r="CK186" s="199"/>
      <c r="CL186" s="199"/>
      <c r="CM186" s="199"/>
      <c r="CN186" s="199"/>
      <c r="CO186" s="199"/>
      <c r="CP186" s="199"/>
      <c r="CQ186" s="199"/>
      <c r="CR186" s="199"/>
      <c r="CS186" s="199"/>
      <c r="CT186" s="199"/>
      <c r="CU186" s="199"/>
      <c r="CV186" s="199"/>
      <c r="CW186" s="199"/>
      <c r="CX186" s="199"/>
      <c r="CY186" s="199"/>
      <c r="CZ186" s="199"/>
      <c r="DA186" s="199"/>
      <c r="DB186" s="199"/>
      <c r="DC186" s="199"/>
      <c r="DD186" s="199"/>
      <c r="DE186" s="199"/>
      <c r="DF186" s="199"/>
      <c r="DG186" s="199"/>
      <c r="DH186" s="199"/>
      <c r="DI186" s="199"/>
      <c r="DJ186" s="199"/>
      <c r="DK186" s="199"/>
      <c r="DL186" s="199"/>
      <c r="DM186" s="199"/>
      <c r="DN186" s="199"/>
      <c r="DO186" s="199"/>
      <c r="DP186" s="199"/>
      <c r="DQ186" s="199"/>
      <c r="DR186" s="199"/>
      <c r="DS186" s="199"/>
      <c r="DT186" s="199"/>
      <c r="DU186" s="199"/>
      <c r="DV186" s="199"/>
      <c r="DW186" s="199"/>
      <c r="DX186" s="199"/>
      <c r="DY186" s="199"/>
      <c r="DZ186" s="199"/>
      <c r="EA186" s="199"/>
      <c r="EB186" s="199"/>
      <c r="EC186" s="199"/>
      <c r="ED186" s="199"/>
      <c r="EE186" s="199"/>
      <c r="EF186" s="199"/>
      <c r="EG186" s="199"/>
      <c r="EH186" s="199"/>
      <c r="EI186" s="199"/>
      <c r="EJ186" s="199"/>
      <c r="EK186" s="199"/>
      <c r="EL186" s="199"/>
      <c r="EM186" s="199"/>
      <c r="EN186" s="199"/>
      <c r="EO186" s="199"/>
      <c r="EP186" s="199"/>
      <c r="EQ186" s="199"/>
      <c r="ER186" s="199"/>
      <c r="ES186" s="199"/>
      <c r="ET186" s="199"/>
      <c r="EU186" s="199"/>
      <c r="EV186" s="199"/>
      <c r="EW186" s="199"/>
      <c r="EX186" s="199"/>
      <c r="EY186" s="199"/>
      <c r="EZ186" s="199"/>
      <c r="FA186" s="199"/>
      <c r="FB186" s="199"/>
      <c r="FC186" s="199"/>
      <c r="FD186" s="199"/>
      <c r="FE186" s="199"/>
      <c r="FF186" s="199"/>
      <c r="FG186" s="199"/>
      <c r="FH186" s="199"/>
      <c r="FI186" s="199"/>
      <c r="FJ186" s="199"/>
      <c r="FK186" s="199"/>
      <c r="FL186" s="199"/>
      <c r="FM186" s="199"/>
      <c r="FN186" s="199"/>
      <c r="FO186" s="199"/>
      <c r="FP186" s="199"/>
      <c r="FQ186" s="199"/>
      <c r="FR186" s="199"/>
      <c r="FS186" s="199"/>
      <c r="FT186" s="199"/>
      <c r="FU186" s="199"/>
      <c r="FV186" s="199"/>
      <c r="FW186" s="199"/>
      <c r="FX186" s="199"/>
      <c r="FY186" s="199"/>
      <c r="FZ186" s="199"/>
      <c r="GA186" s="199"/>
      <c r="GB186" s="199"/>
      <c r="GC186" s="199"/>
      <c r="GD186" s="199"/>
      <c r="GE186" s="199"/>
      <c r="GF186" s="199"/>
      <c r="GG186" s="199"/>
      <c r="GH186" s="199"/>
      <c r="GI186" s="199"/>
      <c r="GJ186" s="199"/>
      <c r="GK186" s="199"/>
      <c r="GL186" s="199"/>
      <c r="GM186" s="199"/>
      <c r="GN186" s="199"/>
      <c r="GO186" s="199"/>
      <c r="GP186" s="199"/>
      <c r="GQ186" s="199"/>
      <c r="GR186" s="199"/>
      <c r="GS186" s="199"/>
      <c r="GT186" s="199"/>
      <c r="GU186" s="199"/>
      <c r="GV186" s="199"/>
      <c r="GW186" s="199"/>
      <c r="GX186" s="199"/>
      <c r="GY186" s="199"/>
      <c r="GZ186" s="199"/>
      <c r="HA186" s="199"/>
      <c r="HB186" s="199"/>
      <c r="HC186" s="199"/>
      <c r="HD186" s="199"/>
      <c r="HE186" s="199"/>
      <c r="HF186" s="199"/>
      <c r="HG186" s="199"/>
      <c r="HH186" s="199"/>
      <c r="HI186" s="199"/>
      <c r="HJ186" s="199"/>
      <c r="HK186" s="199"/>
      <c r="HL186" s="199"/>
      <c r="HM186" s="199"/>
      <c r="HN186" s="199"/>
      <c r="HO186" s="199"/>
      <c r="HP186" s="199"/>
      <c r="HQ186" s="199"/>
      <c r="HR186" s="199"/>
      <c r="HS186" s="199"/>
      <c r="HT186" s="199"/>
      <c r="HU186" s="199"/>
      <c r="HV186" s="199"/>
      <c r="HW186" s="199"/>
      <c r="HX186" s="199"/>
      <c r="HY186" s="199"/>
      <c r="HZ186" s="199"/>
      <c r="IA186" s="199"/>
      <c r="IB186" s="199"/>
      <c r="IC186" s="199"/>
      <c r="ID186" s="199"/>
      <c r="IE186" s="199"/>
      <c r="IF186" s="199"/>
      <c r="IG186" s="199"/>
      <c r="IH186" s="199"/>
      <c r="II186" s="199"/>
      <c r="IJ186" s="199"/>
      <c r="IK186" s="199"/>
      <c r="IL186" s="199"/>
      <c r="IM186" s="199"/>
      <c r="IN186" s="199"/>
      <c r="IO186" s="199"/>
      <c r="IP186" s="199"/>
      <c r="IQ186" s="199"/>
      <c r="IR186" s="199"/>
      <c r="IS186" s="199"/>
      <c r="IT186" s="199"/>
      <c r="IU186" s="199"/>
      <c r="IV186" s="199"/>
      <c r="IW186" s="199"/>
      <c r="IX186" s="199"/>
      <c r="IY186" s="199"/>
      <c r="IZ186" s="199"/>
      <c r="JA186" s="199"/>
      <c r="JB186" s="199"/>
      <c r="JC186" s="199"/>
      <c r="JD186" s="199"/>
    </row>
    <row r="187" spans="1:264" s="260" customFormat="1" ht="87" customHeight="1">
      <c r="A187" s="196">
        <v>105</v>
      </c>
      <c r="B187" s="659" t="s">
        <v>1039</v>
      </c>
      <c r="C187" s="121" t="s">
        <v>1661</v>
      </c>
      <c r="D187" s="121" t="s">
        <v>1662</v>
      </c>
      <c r="E187" s="213" t="s">
        <v>62</v>
      </c>
      <c r="F187" s="213" t="s">
        <v>193</v>
      </c>
      <c r="G187" s="213" t="s">
        <v>193</v>
      </c>
      <c r="H187" s="238" t="s">
        <v>1698</v>
      </c>
      <c r="I187" s="213" t="s">
        <v>1296</v>
      </c>
      <c r="J187" s="238" t="s">
        <v>290</v>
      </c>
      <c r="K187" s="256" t="s">
        <v>45</v>
      </c>
      <c r="L187" s="213" t="s">
        <v>49</v>
      </c>
      <c r="M187" s="261"/>
      <c r="N187" s="240" t="s">
        <v>1748</v>
      </c>
      <c r="O187" s="121" t="s">
        <v>1700</v>
      </c>
      <c r="P187" s="238" t="s">
        <v>1701</v>
      </c>
      <c r="Q187" s="213" t="s">
        <v>142</v>
      </c>
      <c r="R187" s="213" t="s">
        <v>144</v>
      </c>
      <c r="S187" s="245" t="s">
        <v>1702</v>
      </c>
      <c r="T187" s="242" t="s">
        <v>1657</v>
      </c>
      <c r="U187" s="242" t="s">
        <v>1663</v>
      </c>
      <c r="V187" s="242" t="s">
        <v>1658</v>
      </c>
      <c r="W187" s="242" t="s">
        <v>1659</v>
      </c>
      <c r="X187" s="258" t="s">
        <v>1703</v>
      </c>
      <c r="Y187" s="242" t="s">
        <v>1660</v>
      </c>
      <c r="Z187" s="256">
        <v>100</v>
      </c>
      <c r="AA187" s="256" t="s">
        <v>645</v>
      </c>
      <c r="AB187" s="213" t="s">
        <v>195</v>
      </c>
      <c r="AC187" s="256" t="s">
        <v>645</v>
      </c>
      <c r="AD187" s="213" t="s">
        <v>164</v>
      </c>
      <c r="AE187" s="213" t="s">
        <v>165</v>
      </c>
      <c r="AF187" s="281"/>
      <c r="AG187" s="213" t="s">
        <v>210</v>
      </c>
      <c r="AH187" s="121" t="s">
        <v>1752</v>
      </c>
      <c r="AI187" s="121" t="s">
        <v>1749</v>
      </c>
      <c r="AJ187" s="121" t="s">
        <v>1750</v>
      </c>
      <c r="AK187" s="121" t="s">
        <v>1751</v>
      </c>
      <c r="AL187" s="238" t="s">
        <v>291</v>
      </c>
      <c r="AM187" s="175"/>
      <c r="AN187" s="175"/>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5"/>
      <c r="BR187" s="175"/>
      <c r="BS187" s="175"/>
      <c r="BT187" s="175"/>
      <c r="BU187" s="175"/>
      <c r="BV187" s="175"/>
      <c r="BW187" s="175"/>
      <c r="BX187" s="175"/>
      <c r="BY187" s="175"/>
      <c r="BZ187" s="175"/>
      <c r="CA187" s="175"/>
      <c r="CB187" s="175"/>
      <c r="CC187" s="175"/>
      <c r="CD187" s="175"/>
      <c r="CE187" s="175"/>
      <c r="CF187" s="175"/>
      <c r="CG187" s="175"/>
      <c r="CH187" s="175"/>
      <c r="CI187" s="175"/>
      <c r="CJ187" s="175"/>
      <c r="CK187" s="175"/>
      <c r="CL187" s="175"/>
      <c r="CM187" s="175"/>
      <c r="CN187" s="175"/>
      <c r="CO187" s="175"/>
      <c r="CP187" s="175"/>
      <c r="CQ187" s="175"/>
      <c r="CR187" s="175"/>
      <c r="CS187" s="175"/>
      <c r="CT187" s="175"/>
      <c r="CU187" s="175"/>
      <c r="CV187" s="175"/>
      <c r="CW187" s="175"/>
      <c r="CX187" s="175"/>
      <c r="CY187" s="175"/>
      <c r="CZ187" s="175"/>
      <c r="DA187" s="175"/>
      <c r="DB187" s="175"/>
      <c r="DC187" s="175"/>
      <c r="DD187" s="175"/>
      <c r="DE187" s="175"/>
      <c r="DF187" s="175"/>
      <c r="DG187" s="175"/>
      <c r="DH187" s="175"/>
      <c r="DI187" s="175"/>
      <c r="DJ187" s="175"/>
      <c r="DK187" s="175"/>
      <c r="DL187" s="175"/>
      <c r="DM187" s="175"/>
      <c r="DN187" s="175"/>
      <c r="DO187" s="175"/>
      <c r="DP187" s="175"/>
      <c r="DQ187" s="175"/>
      <c r="DR187" s="175"/>
      <c r="DS187" s="175"/>
      <c r="DT187" s="175"/>
      <c r="DU187" s="175"/>
      <c r="DV187" s="175"/>
      <c r="DW187" s="175"/>
      <c r="DX187" s="175"/>
      <c r="DY187" s="175"/>
      <c r="DZ187" s="175"/>
      <c r="EA187" s="175"/>
      <c r="EB187" s="175"/>
      <c r="EC187" s="175"/>
      <c r="ED187" s="175"/>
      <c r="EE187" s="175"/>
      <c r="EF187" s="175"/>
      <c r="EG187" s="175"/>
      <c r="EH187" s="175"/>
      <c r="EI187" s="175"/>
      <c r="EJ187" s="175"/>
      <c r="EK187" s="175"/>
      <c r="EL187" s="175"/>
      <c r="EM187" s="175"/>
      <c r="EN187" s="175"/>
      <c r="EO187" s="175"/>
      <c r="EP187" s="175"/>
      <c r="EQ187" s="175"/>
      <c r="ER187" s="175"/>
      <c r="ES187" s="175"/>
      <c r="ET187" s="175"/>
      <c r="EU187" s="175"/>
      <c r="EV187" s="175"/>
      <c r="EW187" s="175"/>
      <c r="EX187" s="175"/>
      <c r="EY187" s="175"/>
      <c r="EZ187" s="175"/>
      <c r="FA187" s="175"/>
      <c r="FB187" s="175"/>
      <c r="FC187" s="175"/>
      <c r="FD187" s="175"/>
      <c r="FE187" s="175"/>
      <c r="FF187" s="175"/>
      <c r="FG187" s="175"/>
      <c r="FH187" s="175"/>
      <c r="FI187" s="175"/>
      <c r="FJ187" s="175"/>
      <c r="FK187" s="175"/>
      <c r="FL187" s="175"/>
      <c r="FM187" s="175"/>
      <c r="FN187" s="175"/>
      <c r="FO187" s="175"/>
      <c r="FP187" s="175"/>
      <c r="FQ187" s="175"/>
      <c r="FR187" s="175"/>
      <c r="FS187" s="175"/>
      <c r="FT187" s="175"/>
      <c r="FU187" s="175"/>
      <c r="FV187" s="175"/>
      <c r="FW187" s="175"/>
      <c r="FX187" s="175"/>
      <c r="FY187" s="175"/>
      <c r="FZ187" s="175"/>
      <c r="GA187" s="175"/>
      <c r="GB187" s="175"/>
      <c r="GC187" s="175"/>
      <c r="GD187" s="175"/>
      <c r="GE187" s="175"/>
      <c r="GF187" s="175"/>
      <c r="GG187" s="175"/>
      <c r="GH187" s="175"/>
      <c r="GI187" s="175"/>
      <c r="GJ187" s="175"/>
      <c r="GK187" s="175"/>
      <c r="GL187" s="175"/>
      <c r="GM187" s="175"/>
      <c r="GN187" s="175"/>
      <c r="GO187" s="175"/>
      <c r="GP187" s="175"/>
      <c r="GQ187" s="175"/>
      <c r="GR187" s="175"/>
      <c r="GS187" s="175"/>
      <c r="GT187" s="175"/>
      <c r="GU187" s="175"/>
      <c r="GV187" s="175"/>
      <c r="GW187" s="175"/>
      <c r="GX187" s="175"/>
      <c r="GY187" s="175"/>
      <c r="GZ187" s="175"/>
      <c r="HA187" s="175"/>
      <c r="HB187" s="175"/>
      <c r="HC187" s="175"/>
      <c r="HD187" s="175"/>
      <c r="HE187" s="175"/>
      <c r="HF187" s="175"/>
      <c r="HG187" s="175"/>
      <c r="HH187" s="175"/>
      <c r="HI187" s="175"/>
      <c r="HJ187" s="175"/>
      <c r="HK187" s="175"/>
      <c r="HL187" s="175"/>
      <c r="HM187" s="175"/>
      <c r="HN187" s="175"/>
      <c r="HO187" s="175"/>
      <c r="HP187" s="175"/>
      <c r="HQ187" s="175"/>
      <c r="HR187" s="175"/>
      <c r="HS187" s="175"/>
      <c r="HT187" s="175"/>
      <c r="HU187" s="175"/>
      <c r="HV187" s="175"/>
      <c r="HW187" s="175"/>
      <c r="HX187" s="175"/>
      <c r="HY187" s="175"/>
      <c r="HZ187" s="175"/>
      <c r="IA187" s="175"/>
      <c r="IB187" s="175"/>
      <c r="IC187" s="175"/>
      <c r="ID187" s="175"/>
      <c r="IE187" s="175"/>
      <c r="IF187" s="175"/>
      <c r="IG187" s="175"/>
      <c r="IH187" s="175"/>
      <c r="II187" s="175"/>
      <c r="IJ187" s="175"/>
      <c r="IK187" s="175"/>
      <c r="IL187" s="175"/>
      <c r="IM187" s="175"/>
      <c r="IN187" s="175"/>
      <c r="IO187" s="175"/>
      <c r="IP187" s="175"/>
      <c r="IQ187" s="175"/>
      <c r="IR187" s="175"/>
      <c r="IS187" s="175"/>
      <c r="IT187" s="175"/>
      <c r="IU187" s="175"/>
      <c r="IV187" s="175"/>
      <c r="IW187" s="175"/>
      <c r="IX187" s="175"/>
      <c r="IY187" s="175"/>
      <c r="IZ187" s="175"/>
      <c r="JA187" s="175"/>
      <c r="JB187" s="175"/>
      <c r="JC187" s="175"/>
      <c r="JD187" s="175"/>
    </row>
    <row r="188" spans="1:264" s="136" customFormat="1" ht="144.75" customHeight="1">
      <c r="A188" s="285">
        <v>106</v>
      </c>
      <c r="B188" s="659" t="s">
        <v>1040</v>
      </c>
      <c r="C188" s="121" t="s">
        <v>218</v>
      </c>
      <c r="D188" s="121" t="s">
        <v>219</v>
      </c>
      <c r="E188" s="272" t="s">
        <v>27</v>
      </c>
      <c r="F188" s="272" t="s">
        <v>193</v>
      </c>
      <c r="G188" s="289" t="s">
        <v>193</v>
      </c>
      <c r="H188" s="121" t="s">
        <v>766</v>
      </c>
      <c r="I188" s="213" t="s">
        <v>1322</v>
      </c>
      <c r="J188" s="121" t="s">
        <v>220</v>
      </c>
      <c r="K188" s="285" t="s">
        <v>43</v>
      </c>
      <c r="L188" s="272" t="s">
        <v>48</v>
      </c>
      <c r="M188" s="277" t="str">
        <f>+IF(K188="","",VLOOKUP(K188&amp;L188,CONVENCIONESFORMULAS!$H$14:$K$38,4,0))</f>
        <v>A3</v>
      </c>
      <c r="N188" s="121" t="s">
        <v>1323</v>
      </c>
      <c r="O188" s="121" t="s">
        <v>767</v>
      </c>
      <c r="P188" s="352" t="s">
        <v>769</v>
      </c>
      <c r="Q188" s="272" t="s">
        <v>142</v>
      </c>
      <c r="R188" s="272" t="s">
        <v>144</v>
      </c>
      <c r="S188" s="273" t="s">
        <v>225</v>
      </c>
      <c r="T188" s="272" t="s">
        <v>146</v>
      </c>
      <c r="U188" s="272" t="s">
        <v>148</v>
      </c>
      <c r="V188" s="272" t="s">
        <v>151</v>
      </c>
      <c r="W188" s="273" t="s">
        <v>153</v>
      </c>
      <c r="X188" s="121" t="s">
        <v>768</v>
      </c>
      <c r="Y188" s="272" t="s">
        <v>155</v>
      </c>
      <c r="Z188" s="285">
        <f>+IFERROR(VLOOKUP(Q188&amp;R188,'CRITERIOS EVALUACIÓN'!$F$5:$I$18,4,0),0)+IFERROR(VLOOKUP(T188,'CRITERIOS EVALUACIÓN'!$G$5:$I$18,3,0),0)+IFERROR(VLOOKUP('MAPA INST RIESGOS 2021'!U188,'CRITERIOS EVALUACIÓN'!$G$5:$I$18,3,0),0)+IFERROR(VLOOKUP('MAPA INST RIESGOS 2021'!V188,'CRITERIOS EVALUACIÓN'!$G$5:$I$18,3,0),0)+IFERROR(VLOOKUP(W188,'CRITERIOS EVALUACIÓN'!$G$5:$I$18,3,0),0)+IFERROR(VLOOKUP(Y188,'CRITERIOS EVALUACIÓN'!$G$5:$I$18,3,0),0)</f>
        <v>100</v>
      </c>
      <c r="AA188" s="285" t="str">
        <f>+IF(AND(Z188&gt;=96,Z188&lt;=100),"Fuerte",IF(AND(Z188&gt;=86,Z188&lt;=95),"Moderado","Débil"))</f>
        <v>Fuerte</v>
      </c>
      <c r="AB188" s="272" t="s">
        <v>195</v>
      </c>
      <c r="AC188" s="285" t="str">
        <f>+IFERROR(VLOOKUP(AA188&amp;AB188,'DISEÑO DE CONTROLES'!$D$6:$E$14,2,0),"")</f>
        <v>Fuerte</v>
      </c>
      <c r="AD188" s="272" t="s">
        <v>164</v>
      </c>
      <c r="AE188" s="272" t="s">
        <v>164</v>
      </c>
      <c r="AF188" s="278" t="e">
        <f>+IF(Z188="","",IF(Z188=0,M188,VLOOKUP(IF(Z188=0,M188,IF(AND(K188="CASI SEGURO",Z188=1),"PROBABLE",IF(AND(K188="PROBABLE",Z188=1),"POSIBLE",IF(AND(K188="POSIBLE",Z188=1),"IMPROBABLE",IF(AND(K188="CASI SEGURO",Z188=2),"POSIBLE",IF(AND(K188="PROBABLE",Z188=2),"IMPROBABLE",IF(AND(K188="POSIBLE",Z188=2),"RARO","RARO")))))))&amp;L188,[2]CONVENCIONESFORMULAS!$H$14:$K$38,4,0)))</f>
        <v>#N/A</v>
      </c>
      <c r="AG188" s="272" t="s">
        <v>210</v>
      </c>
      <c r="AH188" s="121" t="s">
        <v>1324</v>
      </c>
      <c r="AI188" s="288" t="s">
        <v>231</v>
      </c>
      <c r="AJ188" s="288" t="s">
        <v>324</v>
      </c>
      <c r="AK188" s="288" t="s">
        <v>1325</v>
      </c>
      <c r="AL188" s="273" t="s">
        <v>228</v>
      </c>
    </row>
    <row r="189" spans="1:264" s="136" customFormat="1" ht="124.5" customHeight="1">
      <c r="A189" s="285">
        <v>107</v>
      </c>
      <c r="B189" s="659" t="s">
        <v>1040</v>
      </c>
      <c r="C189" s="288" t="s">
        <v>221</v>
      </c>
      <c r="D189" s="288" t="s">
        <v>222</v>
      </c>
      <c r="E189" s="272" t="s">
        <v>62</v>
      </c>
      <c r="F189" s="272" t="s">
        <v>193</v>
      </c>
      <c r="G189" s="289" t="s">
        <v>193</v>
      </c>
      <c r="H189" s="288" t="s">
        <v>223</v>
      </c>
      <c r="I189" s="272" t="s">
        <v>1296</v>
      </c>
      <c r="J189" s="288" t="s">
        <v>224</v>
      </c>
      <c r="K189" s="285" t="s">
        <v>45</v>
      </c>
      <c r="L189" s="272" t="s">
        <v>49</v>
      </c>
      <c r="M189" s="277" t="str">
        <f>+IF(K189="","",VLOOKUP(K189&amp;L189,CONVENCIONESFORMULAS!$H$14:$K$38,4,0))</f>
        <v>A6</v>
      </c>
      <c r="N189" s="288" t="s">
        <v>1327</v>
      </c>
      <c r="O189" s="288" t="s">
        <v>890</v>
      </c>
      <c r="P189" s="352" t="s">
        <v>324</v>
      </c>
      <c r="Q189" s="272" t="s">
        <v>142</v>
      </c>
      <c r="R189" s="272" t="s">
        <v>144</v>
      </c>
      <c r="S189" s="273" t="s">
        <v>226</v>
      </c>
      <c r="T189" s="272" t="s">
        <v>146</v>
      </c>
      <c r="U189" s="272" t="s">
        <v>148</v>
      </c>
      <c r="V189" s="272" t="s">
        <v>151</v>
      </c>
      <c r="W189" s="273" t="s">
        <v>153</v>
      </c>
      <c r="X189" s="288" t="s">
        <v>227</v>
      </c>
      <c r="Y189" s="272" t="s">
        <v>155</v>
      </c>
      <c r="Z189" s="285">
        <f>+IFERROR(VLOOKUP(Q189&amp;R189,'CRITERIOS EVALUACIÓN'!$F$5:$I$18,4,0),0)+IFERROR(VLOOKUP(T189,'CRITERIOS EVALUACIÓN'!$G$5:$I$18,3,0),0)+IFERROR(VLOOKUP('MAPA INST RIESGOS 2021'!U189,'CRITERIOS EVALUACIÓN'!$G$5:$I$18,3,0),0)+IFERROR(VLOOKUP('MAPA INST RIESGOS 2021'!V189,'CRITERIOS EVALUACIÓN'!$G$5:$I$18,3,0),0)+IFERROR(VLOOKUP(W189,'CRITERIOS EVALUACIÓN'!$G$5:$I$18,3,0),0)+IFERROR(VLOOKUP(Y189,'CRITERIOS EVALUACIÓN'!$G$5:$I$18,3,0),0)</f>
        <v>100</v>
      </c>
      <c r="AA189" s="285" t="str">
        <f>+IF(AND(Z189&gt;=96,Z189&lt;=100),"Fuerte",IF(AND(Z189&gt;=86,Z189&lt;=95),"Moderado","Débil"))</f>
        <v>Fuerte</v>
      </c>
      <c r="AB189" s="272" t="s">
        <v>195</v>
      </c>
      <c r="AC189" s="285" t="str">
        <f>+IFERROR(VLOOKUP(AA189&amp;AB189,'DISEÑO DE CONTROLES'!$D$6:$E$14,2,0),"")</f>
        <v>Fuerte</v>
      </c>
      <c r="AD189" s="272" t="s">
        <v>164</v>
      </c>
      <c r="AE189" s="272" t="s">
        <v>165</v>
      </c>
      <c r="AF189" s="293" t="e">
        <f>+IF(Z189="","",IF(Z189=0,M189,VLOOKUP(IF(Z189=0,M189,IF(AND(K189="CASI SEGURO",Z189=1),"PROBABLE",IF(AND(K189="PROBABLE",Z189=1),"POSIBLE",IF(AND(K189="POSIBLE",Z189=1),"IMPROBABLE",IF(AND(K189="CASI SEGURO",Z189=2),"POSIBLE",IF(AND(K189="PROBABLE",Z189=2),"IMPROBABLE",IF(AND(K189="POSIBLE",Z189=2),"RARO","RARO")))))))&amp;L189,[2]CONVENCIONESFORMULAS!$H$14:$K$38,4,0)))</f>
        <v>#N/A</v>
      </c>
      <c r="AG189" s="272" t="s">
        <v>210</v>
      </c>
      <c r="AH189" s="288" t="s">
        <v>862</v>
      </c>
      <c r="AI189" s="288" t="s">
        <v>226</v>
      </c>
      <c r="AJ189" s="288" t="s">
        <v>435</v>
      </c>
      <c r="AK189" s="288" t="s">
        <v>229</v>
      </c>
      <c r="AL189" s="273" t="s">
        <v>228</v>
      </c>
    </row>
    <row r="190" spans="1:264" s="161" customFormat="1" ht="21" customHeight="1">
      <c r="A190" s="207"/>
      <c r="B190" s="153"/>
      <c r="C190" s="154"/>
      <c r="D190" s="154"/>
      <c r="E190" s="155"/>
      <c r="F190" s="155"/>
      <c r="G190" s="155"/>
      <c r="H190" s="156"/>
      <c r="I190" s="156"/>
      <c r="J190" s="156"/>
      <c r="K190" s="152"/>
      <c r="L190" s="155"/>
      <c r="M190" s="157"/>
      <c r="N190" s="157"/>
      <c r="O190" s="154"/>
      <c r="P190" s="155"/>
      <c r="Q190" s="155"/>
      <c r="R190" s="155"/>
      <c r="S190" s="158"/>
      <c r="T190" s="159"/>
      <c r="U190" s="159"/>
      <c r="V190" s="159"/>
      <c r="W190" s="159"/>
      <c r="X190" s="160"/>
      <c r="Y190" s="159"/>
      <c r="Z190" s="152"/>
      <c r="AA190" s="152"/>
      <c r="AB190" s="155"/>
      <c r="AC190" s="152"/>
      <c r="AD190" s="155"/>
      <c r="AE190" s="155"/>
      <c r="AF190" s="157"/>
      <c r="AG190" s="155"/>
      <c r="AH190" s="154"/>
      <c r="AI190" s="154"/>
      <c r="AJ190" s="154"/>
      <c r="AK190" s="154"/>
      <c r="AL190" s="156"/>
      <c r="AM190" s="136"/>
      <c r="AN190" s="136"/>
      <c r="AO190" s="136"/>
      <c r="AP190" s="136"/>
      <c r="AQ190" s="136"/>
      <c r="AR190" s="136"/>
      <c r="AS190" s="136"/>
      <c r="AT190" s="136"/>
      <c r="AU190" s="136"/>
      <c r="AV190" s="136"/>
      <c r="AW190" s="136"/>
      <c r="AX190" s="136"/>
      <c r="AY190" s="136"/>
      <c r="AZ190" s="136"/>
      <c r="BA190" s="136"/>
      <c r="BB190" s="136"/>
      <c r="BC190" s="136"/>
      <c r="BD190" s="136"/>
      <c r="BE190" s="136"/>
      <c r="BF190" s="136"/>
      <c r="BG190" s="136"/>
      <c r="BH190" s="136"/>
      <c r="BI190" s="136"/>
      <c r="BJ190" s="136"/>
      <c r="BK190" s="136"/>
      <c r="BL190" s="136"/>
      <c r="BM190" s="136"/>
      <c r="BN190" s="136"/>
      <c r="BO190" s="136"/>
      <c r="BP190" s="136"/>
      <c r="BQ190" s="136"/>
      <c r="BR190" s="136"/>
      <c r="BS190" s="136"/>
      <c r="BT190" s="136"/>
      <c r="BU190" s="136"/>
      <c r="BV190" s="136"/>
      <c r="BW190" s="136"/>
      <c r="BX190" s="136"/>
      <c r="BY190" s="136"/>
      <c r="BZ190" s="136"/>
      <c r="CA190" s="136"/>
      <c r="CB190" s="136"/>
      <c r="CC190" s="136"/>
      <c r="CD190" s="136"/>
      <c r="CE190" s="136"/>
      <c r="CF190" s="136"/>
      <c r="CG190" s="136"/>
      <c r="CH190" s="136"/>
      <c r="CI190" s="136"/>
      <c r="CJ190" s="136"/>
      <c r="CK190" s="136"/>
      <c r="CL190" s="136"/>
      <c r="CM190" s="136"/>
      <c r="CN190" s="136"/>
      <c r="CO190" s="136"/>
      <c r="CP190" s="136"/>
      <c r="CQ190" s="136"/>
      <c r="CR190" s="136"/>
      <c r="CS190" s="136"/>
      <c r="CT190" s="136"/>
      <c r="CU190" s="136"/>
      <c r="CV190" s="136"/>
      <c r="CW190" s="136"/>
      <c r="CX190" s="136"/>
      <c r="CY190" s="136"/>
      <c r="CZ190" s="136"/>
      <c r="DA190" s="136"/>
      <c r="DB190" s="136"/>
      <c r="DC190" s="136"/>
      <c r="DD190" s="136"/>
      <c r="DE190" s="136"/>
      <c r="DF190" s="136"/>
      <c r="DG190" s="136"/>
      <c r="DH190" s="136"/>
      <c r="DI190" s="136"/>
      <c r="DJ190" s="136"/>
      <c r="DK190" s="136"/>
      <c r="DL190" s="136"/>
      <c r="DM190" s="136"/>
      <c r="DN190" s="136"/>
      <c r="DO190" s="136"/>
      <c r="DP190" s="136"/>
      <c r="DQ190" s="136"/>
      <c r="DR190" s="136"/>
      <c r="DS190" s="136"/>
      <c r="DT190" s="136"/>
      <c r="DU190" s="136"/>
      <c r="DV190" s="136"/>
      <c r="DW190" s="136"/>
      <c r="DX190" s="136"/>
      <c r="DY190" s="136"/>
      <c r="DZ190" s="136"/>
      <c r="EA190" s="136"/>
      <c r="EB190" s="136"/>
      <c r="EC190" s="136"/>
      <c r="ED190" s="136"/>
      <c r="EE190" s="136"/>
      <c r="EF190" s="136"/>
      <c r="EG190" s="136"/>
      <c r="EH190" s="136"/>
      <c r="EI190" s="136"/>
      <c r="EJ190" s="136"/>
      <c r="EK190" s="136"/>
      <c r="EL190" s="136"/>
      <c r="EM190" s="136"/>
      <c r="EN190" s="136"/>
      <c r="EO190" s="136"/>
      <c r="EP190" s="136"/>
      <c r="EQ190" s="136"/>
      <c r="ER190" s="136"/>
      <c r="ES190" s="136"/>
      <c r="ET190" s="136"/>
      <c r="EU190" s="136"/>
      <c r="EV190" s="136"/>
      <c r="EW190" s="136"/>
      <c r="EX190" s="136"/>
      <c r="EY190" s="136"/>
      <c r="EZ190" s="136"/>
      <c r="FA190" s="136"/>
      <c r="FB190" s="136"/>
      <c r="FC190" s="136"/>
      <c r="FD190" s="136"/>
      <c r="FE190" s="136"/>
      <c r="FF190" s="136"/>
      <c r="FG190" s="136"/>
      <c r="FH190" s="136"/>
      <c r="FI190" s="136"/>
      <c r="FJ190" s="136"/>
      <c r="FK190" s="136"/>
      <c r="FL190" s="136"/>
      <c r="FM190" s="136"/>
      <c r="FN190" s="136"/>
      <c r="FO190" s="136"/>
      <c r="FP190" s="136"/>
      <c r="FQ190" s="136"/>
      <c r="FR190" s="136"/>
      <c r="FS190" s="136"/>
      <c r="FT190" s="136"/>
      <c r="FU190" s="136"/>
      <c r="FV190" s="136"/>
      <c r="FW190" s="136"/>
      <c r="FX190" s="136"/>
      <c r="FY190" s="136"/>
      <c r="FZ190" s="136"/>
      <c r="GA190" s="136"/>
      <c r="GB190" s="136"/>
      <c r="GC190" s="136"/>
      <c r="GD190" s="136"/>
      <c r="GE190" s="136"/>
      <c r="GF190" s="136"/>
      <c r="GG190" s="136"/>
      <c r="GH190" s="136"/>
      <c r="GI190" s="136"/>
      <c r="GJ190" s="136"/>
      <c r="GK190" s="136"/>
      <c r="GL190" s="136"/>
      <c r="GM190" s="136"/>
      <c r="GN190" s="136"/>
      <c r="GO190" s="136"/>
      <c r="GP190" s="136"/>
      <c r="GQ190" s="136"/>
      <c r="GR190" s="136"/>
      <c r="GS190" s="136"/>
      <c r="GT190" s="136"/>
      <c r="GU190" s="136"/>
      <c r="GV190" s="136"/>
      <c r="GW190" s="136"/>
      <c r="GX190" s="136"/>
      <c r="GY190" s="136"/>
      <c r="GZ190" s="136"/>
      <c r="HA190" s="136"/>
      <c r="HB190" s="136"/>
      <c r="HC190" s="136"/>
      <c r="HD190" s="136"/>
      <c r="HE190" s="136"/>
      <c r="HF190" s="136"/>
      <c r="HG190" s="136"/>
      <c r="HH190" s="136"/>
      <c r="HI190" s="136"/>
      <c r="HJ190" s="136"/>
      <c r="HK190" s="136"/>
      <c r="HL190" s="136"/>
      <c r="HM190" s="136"/>
      <c r="HN190" s="136"/>
      <c r="HO190" s="136"/>
      <c r="HP190" s="136"/>
      <c r="HQ190" s="136"/>
      <c r="HR190" s="136"/>
      <c r="HS190" s="136"/>
      <c r="HT190" s="136"/>
      <c r="HU190" s="136"/>
      <c r="HV190" s="136"/>
      <c r="HW190" s="136"/>
      <c r="HX190" s="136"/>
      <c r="HY190" s="136"/>
      <c r="HZ190" s="136"/>
      <c r="IA190" s="136"/>
      <c r="IB190" s="136"/>
      <c r="IC190" s="136"/>
      <c r="ID190" s="136"/>
      <c r="IE190" s="136"/>
      <c r="IF190" s="136"/>
      <c r="IG190" s="136"/>
      <c r="IH190" s="136"/>
      <c r="II190" s="136"/>
      <c r="IJ190" s="136"/>
      <c r="IK190" s="136"/>
      <c r="IL190" s="136"/>
      <c r="IM190" s="136"/>
      <c r="IN190" s="136"/>
      <c r="IO190" s="136"/>
      <c r="IP190" s="136"/>
      <c r="IQ190" s="136"/>
      <c r="IR190" s="136"/>
      <c r="IS190" s="136"/>
      <c r="IT190" s="136"/>
      <c r="IU190" s="136"/>
      <c r="IV190" s="136"/>
      <c r="IW190" s="136"/>
      <c r="IX190" s="136"/>
      <c r="IY190" s="136"/>
      <c r="IZ190" s="136"/>
      <c r="JA190" s="136"/>
      <c r="JB190" s="136"/>
      <c r="JC190" s="136"/>
      <c r="JD190" s="136"/>
    </row>
    <row r="191" spans="1:264" s="132" customFormat="1" ht="27" customHeight="1">
      <c r="A191" s="207"/>
      <c r="B191" s="153"/>
      <c r="C191" s="154"/>
      <c r="D191" s="154"/>
      <c r="E191" s="155"/>
      <c r="F191" s="155"/>
      <c r="G191" s="155"/>
      <c r="H191" s="156"/>
      <c r="I191" s="156"/>
      <c r="J191" s="156"/>
      <c r="K191" s="152"/>
      <c r="L191" s="155"/>
      <c r="M191" s="157"/>
      <c r="N191" s="157"/>
      <c r="O191" s="154"/>
      <c r="P191" s="155"/>
      <c r="Q191" s="155"/>
      <c r="R191" s="155"/>
      <c r="S191" s="158"/>
      <c r="T191" s="159"/>
      <c r="U191" s="159"/>
      <c r="V191" s="159"/>
      <c r="W191" s="159"/>
      <c r="X191" s="160"/>
      <c r="Y191" s="159"/>
      <c r="Z191" s="152"/>
      <c r="AA191" s="152"/>
      <c r="AB191" s="155"/>
      <c r="AC191" s="152"/>
      <c r="AD191" s="155"/>
      <c r="AE191" s="155"/>
      <c r="AF191" s="157"/>
      <c r="AG191" s="155"/>
      <c r="AH191" s="154"/>
      <c r="AI191" s="154"/>
      <c r="AJ191" s="154"/>
      <c r="AK191" s="154"/>
      <c r="AL191" s="162"/>
      <c r="AM191" s="131"/>
      <c r="AN191" s="131"/>
      <c r="AO191" s="131"/>
      <c r="AP191" s="131"/>
      <c r="AQ191" s="131"/>
      <c r="AR191" s="131"/>
      <c r="AS191" s="131"/>
      <c r="AT191" s="131"/>
      <c r="AU191" s="131"/>
      <c r="AV191" s="131"/>
      <c r="AW191" s="131"/>
      <c r="AX191" s="131"/>
      <c r="AY191" s="131"/>
      <c r="AZ191" s="131"/>
      <c r="BA191" s="131"/>
      <c r="BB191" s="131"/>
      <c r="BC191" s="131"/>
      <c r="BD191" s="131"/>
      <c r="BE191" s="131"/>
      <c r="BF191" s="131"/>
      <c r="BG191" s="131"/>
      <c r="BH191" s="131"/>
      <c r="BI191" s="131"/>
      <c r="BJ191" s="131"/>
      <c r="BK191" s="131"/>
      <c r="BL191" s="131"/>
      <c r="BM191" s="131"/>
      <c r="BN191" s="131"/>
      <c r="BO191" s="131"/>
      <c r="BP191" s="131"/>
      <c r="BQ191" s="131"/>
      <c r="BR191" s="131"/>
      <c r="BS191" s="131"/>
      <c r="BT191" s="131"/>
      <c r="BU191" s="131"/>
      <c r="BV191" s="131"/>
      <c r="BW191" s="131"/>
      <c r="BX191" s="131"/>
      <c r="BY191" s="131"/>
      <c r="BZ191" s="131"/>
      <c r="CA191" s="131"/>
      <c r="CB191" s="131"/>
      <c r="CC191" s="131"/>
      <c r="CD191" s="131"/>
      <c r="CE191" s="131"/>
      <c r="CF191" s="131"/>
      <c r="CG191" s="131"/>
      <c r="CH191" s="131"/>
      <c r="CI191" s="131"/>
      <c r="CJ191" s="131"/>
      <c r="CK191" s="131"/>
      <c r="CL191" s="131"/>
      <c r="CM191" s="131"/>
      <c r="CN191" s="131"/>
      <c r="CO191" s="131"/>
      <c r="CP191" s="131"/>
      <c r="CQ191" s="131"/>
      <c r="CR191" s="131"/>
      <c r="CS191" s="131"/>
      <c r="CT191" s="131"/>
      <c r="CU191" s="131"/>
      <c r="CV191" s="131"/>
      <c r="CW191" s="131"/>
      <c r="CX191" s="131"/>
      <c r="CY191" s="131"/>
      <c r="CZ191" s="131"/>
      <c r="DA191" s="131"/>
      <c r="DB191" s="131"/>
      <c r="DC191" s="131"/>
      <c r="DD191" s="131"/>
      <c r="DE191" s="131"/>
      <c r="DF191" s="131"/>
      <c r="DG191" s="131"/>
      <c r="DH191" s="131"/>
      <c r="DI191" s="131"/>
      <c r="DJ191" s="131"/>
      <c r="DK191" s="131"/>
      <c r="DL191" s="131"/>
      <c r="DM191" s="131"/>
      <c r="DN191" s="131"/>
      <c r="DO191" s="131"/>
      <c r="DP191" s="131"/>
      <c r="DQ191" s="131"/>
      <c r="DR191" s="131"/>
      <c r="DS191" s="131"/>
      <c r="DT191" s="131"/>
      <c r="DU191" s="131"/>
      <c r="DV191" s="131"/>
      <c r="DW191" s="131"/>
      <c r="DX191" s="131"/>
      <c r="DY191" s="131"/>
      <c r="DZ191" s="131"/>
      <c r="EA191" s="131"/>
      <c r="EB191" s="131"/>
      <c r="EC191" s="131"/>
      <c r="ED191" s="131"/>
      <c r="EE191" s="131"/>
      <c r="EF191" s="131"/>
      <c r="EG191" s="131"/>
      <c r="EH191" s="131"/>
      <c r="EI191" s="131"/>
      <c r="EJ191" s="131"/>
      <c r="EK191" s="131"/>
      <c r="EL191" s="131"/>
      <c r="EM191" s="131"/>
      <c r="EN191" s="131"/>
      <c r="EO191" s="131"/>
      <c r="EP191" s="131"/>
      <c r="EQ191" s="131"/>
      <c r="ER191" s="131"/>
      <c r="ES191" s="131"/>
      <c r="ET191" s="131"/>
      <c r="EU191" s="131"/>
      <c r="EV191" s="131"/>
      <c r="EW191" s="131"/>
      <c r="EX191" s="131"/>
      <c r="EY191" s="131"/>
      <c r="EZ191" s="131"/>
      <c r="FA191" s="131"/>
      <c r="FB191" s="131"/>
      <c r="FC191" s="131"/>
      <c r="FD191" s="131"/>
      <c r="FE191" s="131"/>
      <c r="FF191" s="131"/>
      <c r="FG191" s="131"/>
      <c r="FH191" s="131"/>
      <c r="FI191" s="131"/>
      <c r="FJ191" s="131"/>
      <c r="FK191" s="131"/>
      <c r="FL191" s="131"/>
      <c r="FM191" s="131"/>
      <c r="FN191" s="131"/>
      <c r="FO191" s="131"/>
      <c r="FP191" s="131"/>
      <c r="FQ191" s="131"/>
      <c r="FR191" s="131"/>
      <c r="FS191" s="131"/>
      <c r="FT191" s="131"/>
      <c r="FU191" s="131"/>
      <c r="FV191" s="131"/>
      <c r="FW191" s="131"/>
      <c r="FX191" s="131"/>
      <c r="FY191" s="131"/>
      <c r="FZ191" s="131"/>
      <c r="GA191" s="131"/>
      <c r="GB191" s="131"/>
      <c r="GC191" s="131"/>
      <c r="GD191" s="131"/>
      <c r="GE191" s="131"/>
      <c r="GF191" s="131"/>
      <c r="GG191" s="131"/>
      <c r="GH191" s="131"/>
      <c r="GI191" s="131"/>
      <c r="GJ191" s="131"/>
      <c r="GK191" s="131"/>
      <c r="GL191" s="131"/>
      <c r="GM191" s="131"/>
      <c r="GN191" s="131"/>
      <c r="GO191" s="131"/>
      <c r="GP191" s="131"/>
      <c r="GQ191" s="131"/>
      <c r="GR191" s="131"/>
      <c r="GS191" s="131"/>
      <c r="GT191" s="131"/>
      <c r="GU191" s="131"/>
      <c r="GV191" s="131"/>
      <c r="GW191" s="131"/>
      <c r="GX191" s="131"/>
      <c r="GY191" s="131"/>
      <c r="GZ191" s="131"/>
      <c r="HA191" s="131"/>
      <c r="HB191" s="131"/>
      <c r="HC191" s="131"/>
      <c r="HD191" s="131"/>
      <c r="HE191" s="131"/>
      <c r="HF191" s="131"/>
      <c r="HG191" s="131"/>
      <c r="HH191" s="131"/>
      <c r="HI191" s="131"/>
      <c r="HJ191" s="131"/>
      <c r="HK191" s="131"/>
      <c r="HL191" s="131"/>
      <c r="HM191" s="131"/>
      <c r="HN191" s="131"/>
      <c r="HO191" s="131"/>
      <c r="HP191" s="131"/>
      <c r="HQ191" s="131"/>
      <c r="HR191" s="131"/>
      <c r="HS191" s="131"/>
      <c r="HT191" s="131"/>
      <c r="HU191" s="131"/>
      <c r="HV191" s="131"/>
      <c r="HW191" s="131"/>
      <c r="HX191" s="131"/>
      <c r="HY191" s="131"/>
      <c r="HZ191" s="131"/>
      <c r="IA191" s="131"/>
      <c r="IB191" s="131"/>
      <c r="IC191" s="131"/>
      <c r="ID191" s="131"/>
      <c r="IE191" s="131"/>
      <c r="IF191" s="131"/>
      <c r="IG191" s="131"/>
      <c r="IH191" s="131"/>
      <c r="II191" s="131"/>
      <c r="IJ191" s="131"/>
      <c r="IK191" s="131"/>
      <c r="IL191" s="131"/>
      <c r="IM191" s="131"/>
      <c r="IN191" s="131"/>
      <c r="IO191" s="131"/>
      <c r="IP191" s="131"/>
      <c r="IQ191" s="131"/>
      <c r="IR191" s="131"/>
      <c r="IS191" s="131"/>
      <c r="IT191" s="131"/>
      <c r="IU191" s="131"/>
      <c r="IV191" s="131"/>
      <c r="IW191" s="131"/>
      <c r="IX191" s="131"/>
      <c r="IY191" s="131"/>
      <c r="IZ191" s="131"/>
      <c r="JA191" s="131"/>
      <c r="JB191" s="131"/>
      <c r="JC191" s="131"/>
      <c r="JD191" s="131"/>
    </row>
    <row r="192" spans="1:264" s="131" customFormat="1" ht="123" customHeight="1">
      <c r="A192" s="208"/>
      <c r="B192" s="164"/>
      <c r="C192" s="165"/>
      <c r="D192" s="165"/>
      <c r="E192" s="166"/>
      <c r="F192" s="166"/>
      <c r="G192" s="166"/>
      <c r="H192" s="162"/>
      <c r="I192" s="162"/>
      <c r="J192" s="162"/>
      <c r="K192" s="163"/>
      <c r="L192" s="166"/>
      <c r="M192" s="167"/>
      <c r="N192" s="167"/>
      <c r="O192" s="165"/>
      <c r="P192" s="166"/>
      <c r="Q192" s="166"/>
      <c r="R192" s="166"/>
      <c r="S192" s="168"/>
      <c r="T192" s="169"/>
      <c r="U192" s="169"/>
      <c r="V192" s="169"/>
      <c r="W192" s="169"/>
      <c r="X192" s="170"/>
      <c r="Y192" s="169"/>
      <c r="Z192" s="163"/>
      <c r="AA192" s="163"/>
      <c r="AB192" s="155"/>
      <c r="AC192" s="163"/>
      <c r="AD192" s="155"/>
      <c r="AE192" s="155"/>
      <c r="AF192" s="167"/>
      <c r="AG192" s="166"/>
      <c r="AH192" s="165"/>
      <c r="AI192" s="165"/>
      <c r="AJ192" s="165"/>
      <c r="AK192" s="165"/>
      <c r="AL192" s="162"/>
    </row>
    <row r="193" spans="1:38" s="131" customFormat="1" ht="123" customHeight="1">
      <c r="A193" s="208"/>
      <c r="B193" s="164"/>
      <c r="C193" s="165"/>
      <c r="D193" s="165"/>
      <c r="E193" s="166"/>
      <c r="F193" s="166"/>
      <c r="G193" s="166"/>
      <c r="H193" s="162"/>
      <c r="I193" s="162"/>
      <c r="J193" s="162"/>
      <c r="K193" s="163"/>
      <c r="L193" s="166"/>
      <c r="M193" s="167"/>
      <c r="N193" s="167"/>
      <c r="O193" s="165"/>
      <c r="P193" s="166"/>
      <c r="Q193" s="166"/>
      <c r="R193" s="166"/>
      <c r="S193" s="168"/>
      <c r="T193" s="169"/>
      <c r="U193" s="169"/>
      <c r="V193" s="169"/>
      <c r="W193" s="169"/>
      <c r="X193" s="170"/>
      <c r="Y193" s="169"/>
      <c r="Z193" s="163"/>
      <c r="AA193" s="163"/>
      <c r="AB193" s="155"/>
      <c r="AC193" s="163"/>
      <c r="AD193" s="155"/>
      <c r="AE193" s="155"/>
      <c r="AF193" s="167"/>
      <c r="AG193" s="166"/>
      <c r="AH193" s="165"/>
      <c r="AI193" s="165"/>
      <c r="AJ193" s="165"/>
      <c r="AK193" s="165"/>
      <c r="AL193" s="162"/>
    </row>
    <row r="194" spans="1:38" s="131" customFormat="1" ht="123" customHeight="1">
      <c r="A194" s="208"/>
      <c r="B194" s="164"/>
      <c r="C194" s="165"/>
      <c r="D194" s="165"/>
      <c r="E194" s="166"/>
      <c r="F194" s="166"/>
      <c r="G194" s="166"/>
      <c r="H194" s="162"/>
      <c r="I194" s="162"/>
      <c r="J194" s="162"/>
      <c r="K194" s="163"/>
      <c r="L194" s="166"/>
      <c r="M194" s="167"/>
      <c r="N194" s="167"/>
      <c r="O194" s="165"/>
      <c r="P194" s="166"/>
      <c r="Q194" s="166"/>
      <c r="R194" s="166"/>
      <c r="S194" s="168"/>
      <c r="T194" s="169"/>
      <c r="U194" s="169"/>
      <c r="V194" s="169"/>
      <c r="W194" s="169"/>
      <c r="X194" s="170"/>
      <c r="Y194" s="169"/>
      <c r="Z194" s="163"/>
      <c r="AA194" s="163"/>
      <c r="AB194" s="155"/>
      <c r="AC194" s="163"/>
      <c r="AD194" s="155"/>
      <c r="AE194" s="155"/>
      <c r="AF194" s="167"/>
      <c r="AG194" s="166"/>
      <c r="AH194" s="165"/>
      <c r="AI194" s="165"/>
      <c r="AJ194" s="165"/>
      <c r="AK194" s="165"/>
      <c r="AL194" s="162"/>
    </row>
    <row r="195" spans="1:38" s="131" customFormat="1" ht="123" customHeight="1">
      <c r="A195" s="208"/>
      <c r="B195" s="164"/>
      <c r="C195" s="165"/>
      <c r="D195" s="165"/>
      <c r="E195" s="166"/>
      <c r="F195" s="166"/>
      <c r="G195" s="166"/>
      <c r="H195" s="162"/>
      <c r="I195" s="162"/>
      <c r="J195" s="162"/>
      <c r="K195" s="163"/>
      <c r="L195" s="166"/>
      <c r="M195" s="167"/>
      <c r="N195" s="167"/>
      <c r="O195" s="165"/>
      <c r="P195" s="166"/>
      <c r="Q195" s="166"/>
      <c r="R195" s="166"/>
      <c r="S195" s="168"/>
      <c r="T195" s="169"/>
      <c r="U195" s="169"/>
      <c r="V195" s="169"/>
      <c r="W195" s="169"/>
      <c r="X195" s="170"/>
      <c r="Y195" s="169"/>
      <c r="Z195" s="163"/>
      <c r="AA195" s="163"/>
      <c r="AB195" s="155"/>
      <c r="AC195" s="163"/>
      <c r="AD195" s="155"/>
      <c r="AE195" s="155"/>
      <c r="AF195" s="167"/>
      <c r="AG195" s="166"/>
      <c r="AH195" s="165"/>
      <c r="AI195" s="165"/>
      <c r="AJ195" s="165"/>
      <c r="AK195" s="165"/>
      <c r="AL195" s="162"/>
    </row>
    <row r="196" spans="1:38" s="131" customFormat="1" ht="123" customHeight="1">
      <c r="A196" s="208"/>
      <c r="B196" s="164"/>
      <c r="C196" s="165"/>
      <c r="D196" s="165"/>
      <c r="E196" s="166"/>
      <c r="F196" s="166"/>
      <c r="G196" s="166"/>
      <c r="H196" s="162"/>
      <c r="I196" s="162"/>
      <c r="J196" s="162"/>
      <c r="K196" s="163"/>
      <c r="L196" s="166"/>
      <c r="M196" s="167"/>
      <c r="N196" s="167"/>
      <c r="O196" s="165"/>
      <c r="P196" s="166"/>
      <c r="Q196" s="166"/>
      <c r="R196" s="166"/>
      <c r="S196" s="168"/>
      <c r="T196" s="169"/>
      <c r="U196" s="169"/>
      <c r="V196" s="169"/>
      <c r="W196" s="169"/>
      <c r="X196" s="170"/>
      <c r="Y196" s="169"/>
      <c r="Z196" s="163"/>
      <c r="AA196" s="163"/>
      <c r="AB196" s="155"/>
      <c r="AC196" s="163"/>
      <c r="AD196" s="155"/>
      <c r="AE196" s="155"/>
      <c r="AF196" s="167"/>
      <c r="AG196" s="166"/>
      <c r="AH196" s="165"/>
      <c r="AI196" s="165"/>
      <c r="AJ196" s="165"/>
      <c r="AK196" s="165"/>
      <c r="AL196" s="162"/>
    </row>
    <row r="197" spans="1:38" s="131" customFormat="1" ht="123" customHeight="1">
      <c r="A197" s="208"/>
      <c r="B197" s="164"/>
      <c r="C197" s="165"/>
      <c r="D197" s="165"/>
      <c r="E197" s="166"/>
      <c r="F197" s="166"/>
      <c r="G197" s="166"/>
      <c r="H197" s="162"/>
      <c r="I197" s="162"/>
      <c r="J197" s="162"/>
      <c r="K197" s="163"/>
      <c r="L197" s="166"/>
      <c r="M197" s="167"/>
      <c r="N197" s="167"/>
      <c r="O197" s="165"/>
      <c r="P197" s="166"/>
      <c r="Q197" s="166"/>
      <c r="R197" s="166"/>
      <c r="S197" s="168"/>
      <c r="T197" s="169"/>
      <c r="U197" s="169"/>
      <c r="V197" s="169"/>
      <c r="W197" s="169"/>
      <c r="X197" s="170"/>
      <c r="Y197" s="169"/>
      <c r="Z197" s="163"/>
      <c r="AA197" s="163"/>
      <c r="AB197" s="155"/>
      <c r="AC197" s="163"/>
      <c r="AD197" s="155"/>
      <c r="AE197" s="155"/>
      <c r="AF197" s="167"/>
      <c r="AG197" s="166"/>
      <c r="AH197" s="165"/>
      <c r="AI197" s="165"/>
      <c r="AJ197" s="165"/>
      <c r="AK197" s="165"/>
      <c r="AL197" s="162"/>
    </row>
    <row r="198" spans="1:38" s="131" customFormat="1" ht="123" customHeight="1">
      <c r="A198" s="208"/>
      <c r="B198" s="164"/>
      <c r="C198" s="165"/>
      <c r="D198" s="165"/>
      <c r="E198" s="166"/>
      <c r="F198" s="166"/>
      <c r="G198" s="166"/>
      <c r="H198" s="162"/>
      <c r="I198" s="162"/>
      <c r="J198" s="162"/>
      <c r="K198" s="163"/>
      <c r="L198" s="166"/>
      <c r="M198" s="167"/>
      <c r="N198" s="167"/>
      <c r="O198" s="165"/>
      <c r="P198" s="166"/>
      <c r="Q198" s="166"/>
      <c r="R198" s="166"/>
      <c r="S198" s="168"/>
      <c r="T198" s="169"/>
      <c r="U198" s="169"/>
      <c r="V198" s="169"/>
      <c r="W198" s="169"/>
      <c r="X198" s="170"/>
      <c r="Y198" s="169"/>
      <c r="Z198" s="163"/>
      <c r="AA198" s="163"/>
      <c r="AB198" s="155"/>
      <c r="AC198" s="163"/>
      <c r="AD198" s="155"/>
      <c r="AE198" s="155"/>
      <c r="AF198" s="167"/>
      <c r="AG198" s="166"/>
      <c r="AH198" s="165"/>
      <c r="AI198" s="165"/>
      <c r="AJ198" s="165"/>
      <c r="AK198" s="165"/>
      <c r="AL198" s="162"/>
    </row>
    <row r="199" spans="1:38" s="131" customFormat="1" ht="123" customHeight="1">
      <c r="A199" s="208"/>
      <c r="B199" s="164"/>
      <c r="C199" s="165"/>
      <c r="D199" s="165"/>
      <c r="E199" s="166"/>
      <c r="F199" s="166"/>
      <c r="G199" s="166"/>
      <c r="H199" s="162"/>
      <c r="I199" s="162"/>
      <c r="J199" s="162"/>
      <c r="K199" s="163"/>
      <c r="L199" s="166"/>
      <c r="M199" s="167"/>
      <c r="N199" s="167"/>
      <c r="O199" s="165"/>
      <c r="P199" s="166"/>
      <c r="Q199" s="166"/>
      <c r="R199" s="166"/>
      <c r="S199" s="168"/>
      <c r="T199" s="169"/>
      <c r="U199" s="169"/>
      <c r="V199" s="169"/>
      <c r="W199" s="169"/>
      <c r="X199" s="170"/>
      <c r="Y199" s="169"/>
      <c r="Z199" s="163"/>
      <c r="AA199" s="163"/>
      <c r="AB199" s="155"/>
      <c r="AC199" s="163"/>
      <c r="AD199" s="155"/>
      <c r="AE199" s="155"/>
      <c r="AF199" s="167"/>
      <c r="AG199" s="166"/>
      <c r="AH199" s="165"/>
      <c r="AI199" s="165"/>
      <c r="AJ199" s="165"/>
      <c r="AK199" s="165"/>
      <c r="AL199" s="162"/>
    </row>
    <row r="200" spans="1:38" s="131" customFormat="1" ht="123" customHeight="1">
      <c r="A200" s="208"/>
      <c r="B200" s="164"/>
      <c r="C200" s="165"/>
      <c r="D200" s="165"/>
      <c r="E200" s="166"/>
      <c r="F200" s="166"/>
      <c r="G200" s="166"/>
      <c r="H200" s="162"/>
      <c r="I200" s="162"/>
      <c r="J200" s="162"/>
      <c r="K200" s="163"/>
      <c r="L200" s="166"/>
      <c r="M200" s="167"/>
      <c r="N200" s="167"/>
      <c r="O200" s="165"/>
      <c r="P200" s="166"/>
      <c r="Q200" s="166"/>
      <c r="R200" s="166"/>
      <c r="S200" s="168"/>
      <c r="T200" s="169"/>
      <c r="U200" s="169"/>
      <c r="V200" s="169"/>
      <c r="W200" s="169"/>
      <c r="X200" s="170"/>
      <c r="Y200" s="169"/>
      <c r="Z200" s="163"/>
      <c r="AA200" s="163"/>
      <c r="AB200" s="155"/>
      <c r="AC200" s="163"/>
      <c r="AD200" s="155"/>
      <c r="AE200" s="155"/>
      <c r="AF200" s="167"/>
      <c r="AG200" s="166"/>
      <c r="AH200" s="165"/>
      <c r="AI200" s="165"/>
      <c r="AJ200" s="165"/>
      <c r="AK200" s="165"/>
      <c r="AL200" s="162"/>
    </row>
    <row r="201" spans="1:38" s="131" customFormat="1" ht="123" customHeight="1">
      <c r="A201" s="208"/>
      <c r="B201" s="164"/>
      <c r="C201" s="165"/>
      <c r="D201" s="165"/>
      <c r="E201" s="166"/>
      <c r="F201" s="166"/>
      <c r="G201" s="166"/>
      <c r="H201" s="162"/>
      <c r="I201" s="162"/>
      <c r="J201" s="162"/>
      <c r="K201" s="163"/>
      <c r="L201" s="166"/>
      <c r="M201" s="167"/>
      <c r="N201" s="167"/>
      <c r="O201" s="165"/>
      <c r="P201" s="166"/>
      <c r="Q201" s="166"/>
      <c r="R201" s="166"/>
      <c r="S201" s="168"/>
      <c r="T201" s="169"/>
      <c r="U201" s="169"/>
      <c r="V201" s="169"/>
      <c r="W201" s="169"/>
      <c r="X201" s="170"/>
      <c r="Y201" s="169"/>
      <c r="Z201" s="163"/>
      <c r="AA201" s="163"/>
      <c r="AB201" s="155"/>
      <c r="AC201" s="163"/>
      <c r="AD201" s="155"/>
      <c r="AE201" s="155"/>
      <c r="AF201" s="167"/>
      <c r="AG201" s="166"/>
      <c r="AH201" s="165"/>
      <c r="AI201" s="165"/>
      <c r="AJ201" s="165"/>
      <c r="AK201" s="165"/>
      <c r="AL201" s="162"/>
    </row>
    <row r="202" spans="1:38" s="131" customFormat="1" ht="123" customHeight="1">
      <c r="A202" s="208"/>
      <c r="B202" s="164"/>
      <c r="C202" s="165"/>
      <c r="D202" s="165"/>
      <c r="E202" s="166"/>
      <c r="F202" s="166"/>
      <c r="G202" s="166"/>
      <c r="H202" s="162"/>
      <c r="I202" s="162"/>
      <c r="J202" s="162"/>
      <c r="K202" s="163"/>
      <c r="L202" s="166"/>
      <c r="M202" s="167"/>
      <c r="N202" s="167"/>
      <c r="O202" s="165"/>
      <c r="P202" s="166"/>
      <c r="Q202" s="166"/>
      <c r="R202" s="166"/>
      <c r="S202" s="168"/>
      <c r="T202" s="169"/>
      <c r="U202" s="169"/>
      <c r="V202" s="169"/>
      <c r="W202" s="169"/>
      <c r="X202" s="170"/>
      <c r="Y202" s="169"/>
      <c r="Z202" s="163"/>
      <c r="AA202" s="163"/>
      <c r="AB202" s="155"/>
      <c r="AC202" s="163"/>
      <c r="AD202" s="155"/>
      <c r="AE202" s="155"/>
      <c r="AF202" s="167"/>
      <c r="AG202" s="166"/>
      <c r="AH202" s="165"/>
      <c r="AI202" s="165"/>
      <c r="AJ202" s="165"/>
      <c r="AK202" s="165"/>
      <c r="AL202" s="162"/>
    </row>
    <row r="203" spans="1:38" s="131" customFormat="1" ht="123" customHeight="1">
      <c r="A203" s="208"/>
      <c r="B203" s="164"/>
      <c r="C203" s="165"/>
      <c r="D203" s="165"/>
      <c r="E203" s="166"/>
      <c r="F203" s="166"/>
      <c r="G203" s="166"/>
      <c r="H203" s="162"/>
      <c r="I203" s="162"/>
      <c r="J203" s="162"/>
      <c r="K203" s="163"/>
      <c r="L203" s="166"/>
      <c r="M203" s="167"/>
      <c r="N203" s="167"/>
      <c r="O203" s="165"/>
      <c r="P203" s="166"/>
      <c r="Q203" s="166"/>
      <c r="R203" s="166"/>
      <c r="S203" s="168"/>
      <c r="T203" s="169"/>
      <c r="U203" s="169"/>
      <c r="V203" s="169"/>
      <c r="W203" s="169"/>
      <c r="X203" s="169"/>
      <c r="Y203" s="169"/>
      <c r="Z203" s="163"/>
      <c r="AA203" s="163"/>
      <c r="AB203" s="155"/>
      <c r="AC203" s="163"/>
      <c r="AD203" s="155"/>
      <c r="AE203" s="155"/>
      <c r="AF203" s="167"/>
      <c r="AG203" s="166"/>
      <c r="AH203" s="165"/>
      <c r="AI203" s="165"/>
      <c r="AJ203" s="165"/>
      <c r="AK203" s="165"/>
      <c r="AL203" s="162"/>
    </row>
    <row r="204" spans="1:38" s="131" customFormat="1" ht="123" customHeight="1">
      <c r="A204" s="208"/>
      <c r="B204" s="164"/>
      <c r="C204" s="165"/>
      <c r="D204" s="165"/>
      <c r="E204" s="166"/>
      <c r="F204" s="166"/>
      <c r="G204" s="166"/>
      <c r="H204" s="162"/>
      <c r="I204" s="162"/>
      <c r="J204" s="162"/>
      <c r="K204" s="163"/>
      <c r="L204" s="166"/>
      <c r="M204" s="167"/>
      <c r="N204" s="167"/>
      <c r="O204" s="165"/>
      <c r="P204" s="166"/>
      <c r="Q204" s="166"/>
      <c r="R204" s="166"/>
      <c r="S204" s="168"/>
      <c r="T204" s="169"/>
      <c r="U204" s="169"/>
      <c r="V204" s="169"/>
      <c r="W204" s="169"/>
      <c r="X204" s="169"/>
      <c r="Y204" s="169"/>
      <c r="Z204" s="163"/>
      <c r="AA204" s="163"/>
      <c r="AB204" s="155"/>
      <c r="AC204" s="163"/>
      <c r="AD204" s="155"/>
      <c r="AE204" s="155"/>
      <c r="AF204" s="167"/>
      <c r="AG204" s="166"/>
      <c r="AH204" s="165"/>
      <c r="AI204" s="165"/>
      <c r="AJ204" s="165"/>
      <c r="AK204" s="165"/>
      <c r="AL204" s="162"/>
    </row>
    <row r="205" spans="1:38" s="131" customFormat="1" ht="123" customHeight="1">
      <c r="A205" s="208"/>
      <c r="B205" s="164"/>
      <c r="C205" s="165"/>
      <c r="D205" s="165"/>
      <c r="E205" s="166"/>
      <c r="F205" s="166"/>
      <c r="G205" s="166"/>
      <c r="H205" s="162"/>
      <c r="I205" s="162"/>
      <c r="J205" s="162"/>
      <c r="K205" s="163"/>
      <c r="L205" s="166"/>
      <c r="M205" s="167"/>
      <c r="N205" s="167"/>
      <c r="O205" s="165"/>
      <c r="P205" s="166"/>
      <c r="Q205" s="166"/>
      <c r="R205" s="166"/>
      <c r="S205" s="168"/>
      <c r="T205" s="169"/>
      <c r="U205" s="169"/>
      <c r="V205" s="169"/>
      <c r="W205" s="169"/>
      <c r="X205" s="169"/>
      <c r="Y205" s="169"/>
      <c r="Z205" s="163"/>
      <c r="AA205" s="163"/>
      <c r="AB205" s="155"/>
      <c r="AC205" s="163"/>
      <c r="AD205" s="155"/>
      <c r="AE205" s="155"/>
      <c r="AF205" s="167"/>
      <c r="AG205" s="166"/>
      <c r="AH205" s="165"/>
      <c r="AI205" s="165"/>
      <c r="AJ205" s="165"/>
      <c r="AK205" s="165"/>
      <c r="AL205" s="162"/>
    </row>
    <row r="206" spans="1:38" s="131" customFormat="1" ht="123" customHeight="1">
      <c r="A206" s="208"/>
      <c r="B206" s="164"/>
      <c r="C206" s="165"/>
      <c r="D206" s="165"/>
      <c r="E206" s="166"/>
      <c r="F206" s="166"/>
      <c r="G206" s="166"/>
      <c r="H206" s="162"/>
      <c r="I206" s="162"/>
      <c r="J206" s="162"/>
      <c r="K206" s="163"/>
      <c r="L206" s="166"/>
      <c r="M206" s="167"/>
      <c r="N206" s="167"/>
      <c r="O206" s="165"/>
      <c r="P206" s="166"/>
      <c r="Q206" s="166"/>
      <c r="R206" s="166"/>
      <c r="S206" s="168"/>
      <c r="T206" s="169"/>
      <c r="U206" s="169"/>
      <c r="V206" s="169"/>
      <c r="W206" s="169"/>
      <c r="X206" s="169"/>
      <c r="Y206" s="169"/>
      <c r="Z206" s="163"/>
      <c r="AA206" s="163"/>
      <c r="AB206" s="155"/>
      <c r="AC206" s="163"/>
      <c r="AD206" s="155"/>
      <c r="AE206" s="155"/>
      <c r="AF206" s="167"/>
      <c r="AG206" s="166"/>
      <c r="AH206" s="165"/>
      <c r="AI206" s="165"/>
      <c r="AJ206" s="165"/>
      <c r="AK206" s="165"/>
      <c r="AL206" s="162"/>
    </row>
    <row r="207" spans="1:38" s="131" customFormat="1" ht="123" customHeight="1">
      <c r="A207" s="208"/>
      <c r="B207" s="164"/>
      <c r="C207" s="165"/>
      <c r="D207" s="165"/>
      <c r="E207" s="166"/>
      <c r="F207" s="166"/>
      <c r="G207" s="166"/>
      <c r="H207" s="162"/>
      <c r="I207" s="162"/>
      <c r="J207" s="162"/>
      <c r="K207" s="163"/>
      <c r="L207" s="166"/>
      <c r="M207" s="167"/>
      <c r="N207" s="167"/>
      <c r="O207" s="165"/>
      <c r="P207" s="166"/>
      <c r="Q207" s="166"/>
      <c r="R207" s="166"/>
      <c r="S207" s="168"/>
      <c r="T207" s="169"/>
      <c r="U207" s="169"/>
      <c r="V207" s="169"/>
      <c r="W207" s="169"/>
      <c r="X207" s="169"/>
      <c r="Y207" s="169"/>
      <c r="Z207" s="163"/>
      <c r="AA207" s="163"/>
      <c r="AB207" s="155"/>
      <c r="AC207" s="163"/>
      <c r="AD207" s="155"/>
      <c r="AE207" s="155"/>
      <c r="AF207" s="167"/>
      <c r="AG207" s="166"/>
      <c r="AH207" s="165"/>
      <c r="AI207" s="165"/>
      <c r="AJ207" s="165"/>
      <c r="AK207" s="165"/>
      <c r="AL207" s="162"/>
    </row>
    <row r="208" spans="1:38" s="131" customFormat="1" ht="123" customHeight="1">
      <c r="A208" s="208"/>
      <c r="B208" s="164"/>
      <c r="C208" s="165"/>
      <c r="D208" s="165"/>
      <c r="E208" s="166"/>
      <c r="F208" s="166"/>
      <c r="G208" s="166"/>
      <c r="H208" s="162"/>
      <c r="I208" s="162"/>
      <c r="J208" s="162"/>
      <c r="K208" s="163"/>
      <c r="L208" s="166"/>
      <c r="M208" s="167"/>
      <c r="N208" s="167"/>
      <c r="O208" s="165"/>
      <c r="P208" s="166"/>
      <c r="Q208" s="166"/>
      <c r="R208" s="166"/>
      <c r="S208" s="168"/>
      <c r="T208" s="169"/>
      <c r="U208" s="169"/>
      <c r="V208" s="169"/>
      <c r="W208" s="169"/>
      <c r="X208" s="169"/>
      <c r="Y208" s="169"/>
      <c r="Z208" s="163"/>
      <c r="AA208" s="163"/>
      <c r="AB208" s="155"/>
      <c r="AC208" s="163"/>
      <c r="AD208" s="155"/>
      <c r="AE208" s="155"/>
      <c r="AF208" s="167"/>
      <c r="AG208" s="166"/>
      <c r="AH208" s="165"/>
      <c r="AI208" s="165"/>
      <c r="AJ208" s="165"/>
      <c r="AK208" s="165"/>
      <c r="AL208" s="162"/>
    </row>
    <row r="209" spans="1:38" s="131" customFormat="1" ht="123" customHeight="1">
      <c r="A209" s="208"/>
      <c r="B209" s="164"/>
      <c r="C209" s="165"/>
      <c r="D209" s="165"/>
      <c r="E209" s="166"/>
      <c r="F209" s="166"/>
      <c r="G209" s="166"/>
      <c r="H209" s="162"/>
      <c r="I209" s="162"/>
      <c r="J209" s="162"/>
      <c r="K209" s="163"/>
      <c r="L209" s="166"/>
      <c r="M209" s="167"/>
      <c r="N209" s="167"/>
      <c r="O209" s="165"/>
      <c r="P209" s="166"/>
      <c r="Q209" s="166"/>
      <c r="R209" s="166"/>
      <c r="S209" s="168"/>
      <c r="T209" s="169"/>
      <c r="U209" s="169"/>
      <c r="V209" s="169"/>
      <c r="W209" s="169"/>
      <c r="X209" s="169"/>
      <c r="Y209" s="169"/>
      <c r="Z209" s="163"/>
      <c r="AA209" s="163"/>
      <c r="AB209" s="155"/>
      <c r="AC209" s="163"/>
      <c r="AD209" s="155"/>
      <c r="AE209" s="155"/>
      <c r="AF209" s="167"/>
      <c r="AG209" s="166"/>
      <c r="AH209" s="165"/>
      <c r="AI209" s="165"/>
      <c r="AJ209" s="165"/>
      <c r="AK209" s="165"/>
      <c r="AL209" s="162"/>
    </row>
    <row r="210" spans="1:38" s="131" customFormat="1" ht="123" customHeight="1">
      <c r="A210" s="208"/>
      <c r="B210" s="164"/>
      <c r="C210" s="165"/>
      <c r="D210" s="165"/>
      <c r="E210" s="166"/>
      <c r="F210" s="166"/>
      <c r="G210" s="166"/>
      <c r="H210" s="162"/>
      <c r="I210" s="162"/>
      <c r="J210" s="162"/>
      <c r="K210" s="163"/>
      <c r="L210" s="166"/>
      <c r="M210" s="167"/>
      <c r="N210" s="167"/>
      <c r="O210" s="165"/>
      <c r="P210" s="166"/>
      <c r="Q210" s="166"/>
      <c r="R210" s="166"/>
      <c r="S210" s="168"/>
      <c r="T210" s="169"/>
      <c r="U210" s="169"/>
      <c r="V210" s="169"/>
      <c r="W210" s="169"/>
      <c r="X210" s="169"/>
      <c r="Y210" s="169"/>
      <c r="Z210" s="163"/>
      <c r="AA210" s="163"/>
      <c r="AB210" s="155"/>
      <c r="AC210" s="163"/>
      <c r="AD210" s="155"/>
      <c r="AE210" s="155"/>
      <c r="AF210" s="167"/>
      <c r="AG210" s="166"/>
      <c r="AH210" s="165"/>
      <c r="AI210" s="165"/>
      <c r="AJ210" s="165"/>
      <c r="AK210" s="165"/>
      <c r="AL210" s="162"/>
    </row>
    <row r="211" spans="1:38" s="131" customFormat="1" ht="123" customHeight="1">
      <c r="A211" s="208"/>
      <c r="B211" s="164"/>
      <c r="C211" s="165"/>
      <c r="D211" s="165"/>
      <c r="E211" s="166"/>
      <c r="F211" s="166"/>
      <c r="G211" s="166"/>
      <c r="H211" s="162"/>
      <c r="I211" s="162"/>
      <c r="J211" s="162"/>
      <c r="K211" s="163"/>
      <c r="L211" s="166"/>
      <c r="M211" s="167"/>
      <c r="N211" s="167"/>
      <c r="O211" s="165"/>
      <c r="P211" s="166"/>
      <c r="Q211" s="166"/>
      <c r="R211" s="166"/>
      <c r="S211" s="168"/>
      <c r="T211" s="169"/>
      <c r="U211" s="169"/>
      <c r="V211" s="169"/>
      <c r="W211" s="169"/>
      <c r="X211" s="169"/>
      <c r="Y211" s="169"/>
      <c r="Z211" s="163"/>
      <c r="AA211" s="163"/>
      <c r="AB211" s="155"/>
      <c r="AC211" s="163"/>
      <c r="AD211" s="155"/>
      <c r="AE211" s="155"/>
      <c r="AF211" s="167"/>
      <c r="AG211" s="166"/>
      <c r="AH211" s="165"/>
      <c r="AI211" s="165"/>
      <c r="AJ211" s="165"/>
      <c r="AK211" s="165"/>
      <c r="AL211" s="162"/>
    </row>
    <row r="212" spans="1:38" s="131" customFormat="1" ht="123" customHeight="1">
      <c r="A212" s="208"/>
      <c r="B212" s="164"/>
      <c r="C212" s="165"/>
      <c r="D212" s="165"/>
      <c r="E212" s="166"/>
      <c r="F212" s="166"/>
      <c r="G212" s="166"/>
      <c r="H212" s="162"/>
      <c r="I212" s="162"/>
      <c r="J212" s="162"/>
      <c r="K212" s="163"/>
      <c r="L212" s="166"/>
      <c r="M212" s="167"/>
      <c r="N212" s="167"/>
      <c r="O212" s="165"/>
      <c r="P212" s="166"/>
      <c r="Q212" s="166"/>
      <c r="R212" s="166"/>
      <c r="S212" s="168"/>
      <c r="T212" s="169"/>
      <c r="U212" s="169"/>
      <c r="V212" s="169"/>
      <c r="W212" s="169"/>
      <c r="X212" s="169"/>
      <c r="Y212" s="169"/>
      <c r="Z212" s="163"/>
      <c r="AA212" s="163"/>
      <c r="AB212" s="155"/>
      <c r="AC212" s="163"/>
      <c r="AD212" s="155"/>
      <c r="AE212" s="155"/>
      <c r="AF212" s="167"/>
      <c r="AG212" s="166"/>
      <c r="AH212" s="165"/>
      <c r="AI212" s="165"/>
      <c r="AJ212" s="165"/>
      <c r="AK212" s="165"/>
      <c r="AL212" s="162"/>
    </row>
    <row r="213" spans="1:38" s="131" customFormat="1" ht="123" customHeight="1">
      <c r="A213" s="208"/>
      <c r="B213" s="164"/>
      <c r="C213" s="165"/>
      <c r="D213" s="165"/>
      <c r="E213" s="166"/>
      <c r="F213" s="166"/>
      <c r="G213" s="166"/>
      <c r="H213" s="162"/>
      <c r="I213" s="162"/>
      <c r="J213" s="162"/>
      <c r="K213" s="163"/>
      <c r="L213" s="166"/>
      <c r="M213" s="167"/>
      <c r="N213" s="167"/>
      <c r="O213" s="165"/>
      <c r="P213" s="166"/>
      <c r="Q213" s="166"/>
      <c r="R213" s="166"/>
      <c r="S213" s="168"/>
      <c r="T213" s="169"/>
      <c r="U213" s="169"/>
      <c r="V213" s="169"/>
      <c r="W213" s="169"/>
      <c r="X213" s="169"/>
      <c r="Y213" s="169"/>
      <c r="Z213" s="163"/>
      <c r="AA213" s="163"/>
      <c r="AB213" s="155"/>
      <c r="AC213" s="163"/>
      <c r="AD213" s="155"/>
      <c r="AE213" s="155"/>
      <c r="AF213" s="167"/>
      <c r="AG213" s="166"/>
      <c r="AH213" s="165"/>
      <c r="AI213" s="165"/>
      <c r="AJ213" s="165"/>
      <c r="AK213" s="165"/>
      <c r="AL213" s="162"/>
    </row>
    <row r="214" spans="1:38" s="131" customFormat="1" ht="123" customHeight="1">
      <c r="A214" s="208"/>
      <c r="B214" s="164"/>
      <c r="C214" s="165"/>
      <c r="D214" s="165"/>
      <c r="E214" s="166"/>
      <c r="F214" s="166"/>
      <c r="G214" s="166"/>
      <c r="H214" s="162"/>
      <c r="I214" s="162"/>
      <c r="J214" s="162"/>
      <c r="K214" s="163"/>
      <c r="L214" s="166"/>
      <c r="M214" s="167"/>
      <c r="N214" s="167"/>
      <c r="O214" s="165"/>
      <c r="P214" s="166"/>
      <c r="Q214" s="166"/>
      <c r="R214" s="166"/>
      <c r="S214" s="168"/>
      <c r="T214" s="169"/>
      <c r="U214" s="169"/>
      <c r="V214" s="169"/>
      <c r="W214" s="169"/>
      <c r="X214" s="169"/>
      <c r="Y214" s="169"/>
      <c r="Z214" s="163"/>
      <c r="AA214" s="163"/>
      <c r="AB214" s="155"/>
      <c r="AC214" s="163"/>
      <c r="AD214" s="155"/>
      <c r="AE214" s="155"/>
      <c r="AF214" s="167"/>
      <c r="AG214" s="166"/>
      <c r="AH214" s="165"/>
      <c r="AI214" s="165"/>
      <c r="AJ214" s="165"/>
      <c r="AK214" s="165"/>
      <c r="AL214" s="162"/>
    </row>
    <row r="215" spans="1:38" s="131" customFormat="1" ht="123" customHeight="1">
      <c r="A215" s="208"/>
      <c r="B215" s="164"/>
      <c r="C215" s="165"/>
      <c r="D215" s="165"/>
      <c r="E215" s="166"/>
      <c r="F215" s="166"/>
      <c r="G215" s="166"/>
      <c r="H215" s="162"/>
      <c r="I215" s="162"/>
      <c r="J215" s="162"/>
      <c r="K215" s="163"/>
      <c r="L215" s="166"/>
      <c r="M215" s="167"/>
      <c r="N215" s="167"/>
      <c r="O215" s="165"/>
      <c r="P215" s="166"/>
      <c r="Q215" s="166"/>
      <c r="R215" s="166"/>
      <c r="S215" s="168"/>
      <c r="T215" s="169"/>
      <c r="U215" s="169"/>
      <c r="V215" s="169"/>
      <c r="W215" s="169"/>
      <c r="X215" s="169"/>
      <c r="Y215" s="169"/>
      <c r="Z215" s="163"/>
      <c r="AA215" s="163"/>
      <c r="AB215" s="155"/>
      <c r="AC215" s="163"/>
      <c r="AD215" s="155"/>
      <c r="AE215" s="155"/>
      <c r="AF215" s="167"/>
      <c r="AG215" s="166"/>
      <c r="AH215" s="165"/>
      <c r="AI215" s="165"/>
      <c r="AJ215" s="165"/>
      <c r="AK215" s="165"/>
      <c r="AL215" s="162"/>
    </row>
    <row r="216" spans="1:38" s="131" customFormat="1" ht="123" customHeight="1">
      <c r="A216" s="208"/>
      <c r="B216" s="164"/>
      <c r="C216" s="165"/>
      <c r="D216" s="165"/>
      <c r="E216" s="166"/>
      <c r="F216" s="166"/>
      <c r="G216" s="166"/>
      <c r="H216" s="162"/>
      <c r="I216" s="162"/>
      <c r="J216" s="162"/>
      <c r="K216" s="163"/>
      <c r="L216" s="166"/>
      <c r="M216" s="167"/>
      <c r="N216" s="167"/>
      <c r="O216" s="165"/>
      <c r="P216" s="166"/>
      <c r="Q216" s="166"/>
      <c r="R216" s="166"/>
      <c r="S216" s="168"/>
      <c r="T216" s="169"/>
      <c r="U216" s="169"/>
      <c r="V216" s="169"/>
      <c r="W216" s="169"/>
      <c r="X216" s="169"/>
      <c r="Y216" s="169"/>
      <c r="Z216" s="163"/>
      <c r="AA216" s="163"/>
      <c r="AB216" s="155"/>
      <c r="AC216" s="163"/>
      <c r="AD216" s="155"/>
      <c r="AE216" s="155"/>
      <c r="AF216" s="167"/>
      <c r="AG216" s="166"/>
      <c r="AH216" s="165"/>
      <c r="AI216" s="165"/>
      <c r="AJ216" s="165"/>
      <c r="AK216" s="165"/>
      <c r="AL216" s="162"/>
    </row>
    <row r="217" spans="1:38" s="131" customFormat="1" ht="123" customHeight="1">
      <c r="A217" s="208"/>
      <c r="B217" s="164"/>
      <c r="C217" s="165"/>
      <c r="D217" s="165"/>
      <c r="E217" s="166"/>
      <c r="F217" s="166"/>
      <c r="G217" s="166"/>
      <c r="H217" s="162"/>
      <c r="I217" s="162"/>
      <c r="J217" s="162"/>
      <c r="K217" s="163"/>
      <c r="L217" s="166"/>
      <c r="M217" s="167"/>
      <c r="N217" s="167"/>
      <c r="O217" s="165"/>
      <c r="P217" s="166"/>
      <c r="Q217" s="166"/>
      <c r="R217" s="166"/>
      <c r="S217" s="168"/>
      <c r="T217" s="169"/>
      <c r="U217" s="169"/>
      <c r="V217" s="169"/>
      <c r="W217" s="169"/>
      <c r="X217" s="169"/>
      <c r="Y217" s="169"/>
      <c r="Z217" s="163"/>
      <c r="AA217" s="163"/>
      <c r="AB217" s="155"/>
      <c r="AC217" s="163"/>
      <c r="AD217" s="155"/>
      <c r="AE217" s="155"/>
      <c r="AF217" s="167"/>
      <c r="AG217" s="166"/>
      <c r="AH217" s="165"/>
      <c r="AI217" s="165"/>
      <c r="AJ217" s="165"/>
      <c r="AK217" s="165"/>
      <c r="AL217" s="162"/>
    </row>
    <row r="218" spans="1:38" s="131" customFormat="1" ht="123" customHeight="1">
      <c r="A218" s="208"/>
      <c r="B218" s="164"/>
      <c r="C218" s="165"/>
      <c r="D218" s="165"/>
      <c r="E218" s="166"/>
      <c r="F218" s="166"/>
      <c r="G218" s="166"/>
      <c r="H218" s="162"/>
      <c r="I218" s="162"/>
      <c r="J218" s="162"/>
      <c r="K218" s="163"/>
      <c r="L218" s="166"/>
      <c r="M218" s="167"/>
      <c r="N218" s="167"/>
      <c r="O218" s="165"/>
      <c r="P218" s="166"/>
      <c r="Q218" s="166"/>
      <c r="R218" s="166"/>
      <c r="S218" s="168"/>
      <c r="T218" s="169"/>
      <c r="U218" s="169"/>
      <c r="V218" s="169"/>
      <c r="W218" s="169"/>
      <c r="X218" s="169"/>
      <c r="Y218" s="169"/>
      <c r="Z218" s="163"/>
      <c r="AA218" s="163"/>
      <c r="AB218" s="155"/>
      <c r="AC218" s="163"/>
      <c r="AD218" s="155"/>
      <c r="AE218" s="155"/>
      <c r="AF218" s="167"/>
      <c r="AG218" s="166"/>
      <c r="AH218" s="165"/>
      <c r="AI218" s="165"/>
      <c r="AJ218" s="165"/>
      <c r="AK218" s="165"/>
      <c r="AL218" s="162"/>
    </row>
    <row r="219" spans="1:38" s="131" customFormat="1" ht="123" customHeight="1">
      <c r="A219" s="208"/>
      <c r="B219" s="164"/>
      <c r="C219" s="165"/>
      <c r="D219" s="165"/>
      <c r="E219" s="166"/>
      <c r="F219" s="166"/>
      <c r="G219" s="166"/>
      <c r="H219" s="162"/>
      <c r="I219" s="162"/>
      <c r="J219" s="162"/>
      <c r="K219" s="163"/>
      <c r="L219" s="166"/>
      <c r="M219" s="167"/>
      <c r="N219" s="167"/>
      <c r="O219" s="165"/>
      <c r="P219" s="166"/>
      <c r="Q219" s="166"/>
      <c r="R219" s="166"/>
      <c r="S219" s="168"/>
      <c r="T219" s="169"/>
      <c r="U219" s="169"/>
      <c r="V219" s="169"/>
      <c r="W219" s="169"/>
      <c r="X219" s="169"/>
      <c r="Y219" s="169"/>
      <c r="Z219" s="163"/>
      <c r="AA219" s="163"/>
      <c r="AB219" s="155"/>
      <c r="AC219" s="163"/>
      <c r="AD219" s="155"/>
      <c r="AE219" s="155"/>
      <c r="AF219" s="167"/>
      <c r="AG219" s="166"/>
      <c r="AH219" s="165"/>
      <c r="AI219" s="165"/>
      <c r="AJ219" s="165"/>
      <c r="AK219" s="165"/>
      <c r="AL219" s="162"/>
    </row>
    <row r="220" spans="1:38" s="131" customFormat="1" ht="123" customHeight="1">
      <c r="A220" s="208"/>
      <c r="B220" s="164"/>
      <c r="C220" s="165"/>
      <c r="D220" s="165"/>
      <c r="E220" s="166"/>
      <c r="F220" s="166"/>
      <c r="G220" s="166"/>
      <c r="H220" s="162"/>
      <c r="I220" s="162"/>
      <c r="J220" s="162"/>
      <c r="K220" s="163"/>
      <c r="L220" s="166"/>
      <c r="M220" s="167"/>
      <c r="N220" s="167"/>
      <c r="O220" s="165"/>
      <c r="P220" s="166"/>
      <c r="Q220" s="166"/>
      <c r="R220" s="166"/>
      <c r="S220" s="168"/>
      <c r="T220" s="169"/>
      <c r="U220" s="169"/>
      <c r="V220" s="169"/>
      <c r="W220" s="169"/>
      <c r="X220" s="169"/>
      <c r="Y220" s="169"/>
      <c r="Z220" s="163"/>
      <c r="AA220" s="163"/>
      <c r="AB220" s="155"/>
      <c r="AC220" s="163"/>
      <c r="AD220" s="155"/>
      <c r="AE220" s="155"/>
      <c r="AF220" s="167"/>
      <c r="AG220" s="166"/>
      <c r="AH220" s="165"/>
      <c r="AI220" s="165"/>
      <c r="AJ220" s="165"/>
      <c r="AK220" s="165"/>
      <c r="AL220" s="162"/>
    </row>
    <row r="221" spans="1:38" s="131" customFormat="1" ht="123" customHeight="1">
      <c r="A221" s="208"/>
      <c r="B221" s="164"/>
      <c r="C221" s="165"/>
      <c r="D221" s="165"/>
      <c r="E221" s="166"/>
      <c r="F221" s="166"/>
      <c r="G221" s="166"/>
      <c r="H221" s="162"/>
      <c r="I221" s="162"/>
      <c r="J221" s="162"/>
      <c r="K221" s="163"/>
      <c r="L221" s="166"/>
      <c r="M221" s="167"/>
      <c r="N221" s="167"/>
      <c r="O221" s="165"/>
      <c r="P221" s="166"/>
      <c r="Q221" s="166"/>
      <c r="R221" s="166"/>
      <c r="S221" s="168"/>
      <c r="T221" s="169"/>
      <c r="U221" s="169"/>
      <c r="V221" s="169"/>
      <c r="W221" s="169"/>
      <c r="X221" s="169"/>
      <c r="Y221" s="169"/>
      <c r="Z221" s="163"/>
      <c r="AA221" s="163"/>
      <c r="AB221" s="155"/>
      <c r="AC221" s="163"/>
      <c r="AD221" s="155"/>
      <c r="AE221" s="155"/>
      <c r="AF221" s="167"/>
      <c r="AG221" s="166"/>
      <c r="AH221" s="165"/>
      <c r="AI221" s="165"/>
      <c r="AJ221" s="165"/>
      <c r="AK221" s="165"/>
      <c r="AL221" s="162"/>
    </row>
    <row r="222" spans="1:38" s="131" customFormat="1" ht="123" customHeight="1">
      <c r="A222" s="208"/>
      <c r="B222" s="164"/>
      <c r="C222" s="165"/>
      <c r="D222" s="165"/>
      <c r="E222" s="166"/>
      <c r="F222" s="166"/>
      <c r="G222" s="166"/>
      <c r="H222" s="162"/>
      <c r="I222" s="162"/>
      <c r="J222" s="162"/>
      <c r="K222" s="163"/>
      <c r="L222" s="166"/>
      <c r="M222" s="167"/>
      <c r="N222" s="167"/>
      <c r="O222" s="165"/>
      <c r="P222" s="166"/>
      <c r="Q222" s="166"/>
      <c r="R222" s="166"/>
      <c r="S222" s="168"/>
      <c r="T222" s="169"/>
      <c r="U222" s="169"/>
      <c r="V222" s="169"/>
      <c r="W222" s="169"/>
      <c r="X222" s="169"/>
      <c r="Y222" s="169"/>
      <c r="Z222" s="163"/>
      <c r="AA222" s="163"/>
      <c r="AB222" s="155"/>
      <c r="AC222" s="163"/>
      <c r="AD222" s="155"/>
      <c r="AE222" s="155"/>
      <c r="AF222" s="167"/>
      <c r="AG222" s="166"/>
      <c r="AH222" s="165"/>
      <c r="AI222" s="165"/>
      <c r="AJ222" s="165"/>
      <c r="AK222" s="165"/>
      <c r="AL222" s="162"/>
    </row>
    <row r="223" spans="1:38" s="131" customFormat="1" ht="123" customHeight="1">
      <c r="A223" s="208"/>
      <c r="B223" s="164"/>
      <c r="C223" s="165"/>
      <c r="D223" s="165"/>
      <c r="E223" s="166"/>
      <c r="F223" s="166"/>
      <c r="G223" s="166"/>
      <c r="H223" s="162"/>
      <c r="I223" s="162"/>
      <c r="J223" s="162"/>
      <c r="K223" s="163"/>
      <c r="L223" s="166"/>
      <c r="M223" s="167"/>
      <c r="N223" s="167"/>
      <c r="O223" s="165"/>
      <c r="P223" s="166"/>
      <c r="Q223" s="166"/>
      <c r="R223" s="166"/>
      <c r="S223" s="168"/>
      <c r="T223" s="169"/>
      <c r="U223" s="169"/>
      <c r="V223" s="169"/>
      <c r="W223" s="169"/>
      <c r="X223" s="169"/>
      <c r="Y223" s="169"/>
      <c r="Z223" s="163"/>
      <c r="AA223" s="163"/>
      <c r="AB223" s="155"/>
      <c r="AC223" s="163"/>
      <c r="AD223" s="155"/>
      <c r="AE223" s="155"/>
      <c r="AF223" s="167"/>
      <c r="AG223" s="166"/>
      <c r="AH223" s="165"/>
      <c r="AI223" s="165"/>
      <c r="AJ223" s="165"/>
      <c r="AK223" s="165"/>
      <c r="AL223" s="162"/>
    </row>
    <row r="224" spans="1:38" s="131" customFormat="1" ht="123" customHeight="1">
      <c r="A224" s="208"/>
      <c r="B224" s="164"/>
      <c r="C224" s="165"/>
      <c r="D224" s="165"/>
      <c r="E224" s="166"/>
      <c r="F224" s="166"/>
      <c r="G224" s="166"/>
      <c r="H224" s="162"/>
      <c r="I224" s="162"/>
      <c r="J224" s="162"/>
      <c r="K224" s="163"/>
      <c r="L224" s="166"/>
      <c r="M224" s="167"/>
      <c r="N224" s="167"/>
      <c r="O224" s="165"/>
      <c r="P224" s="166"/>
      <c r="Q224" s="166"/>
      <c r="R224" s="166"/>
      <c r="S224" s="168"/>
      <c r="T224" s="169"/>
      <c r="U224" s="169"/>
      <c r="V224" s="169"/>
      <c r="W224" s="169"/>
      <c r="X224" s="169"/>
      <c r="Y224" s="169"/>
      <c r="Z224" s="163"/>
      <c r="AA224" s="163"/>
      <c r="AB224" s="155"/>
      <c r="AC224" s="163"/>
      <c r="AD224" s="155"/>
      <c r="AE224" s="155"/>
      <c r="AF224" s="167"/>
      <c r="AG224" s="166"/>
      <c r="AH224" s="165"/>
      <c r="AI224" s="165"/>
      <c r="AJ224" s="165"/>
      <c r="AK224" s="165"/>
      <c r="AL224" s="162"/>
    </row>
    <row r="225" spans="1:38" s="131" customFormat="1" ht="123" customHeight="1">
      <c r="A225" s="208"/>
      <c r="B225" s="164"/>
      <c r="C225" s="165"/>
      <c r="D225" s="165"/>
      <c r="E225" s="166"/>
      <c r="F225" s="166"/>
      <c r="G225" s="166"/>
      <c r="H225" s="162"/>
      <c r="I225" s="162"/>
      <c r="J225" s="162"/>
      <c r="K225" s="163"/>
      <c r="L225" s="166"/>
      <c r="M225" s="167"/>
      <c r="N225" s="167"/>
      <c r="O225" s="165"/>
      <c r="P225" s="166"/>
      <c r="Q225" s="166"/>
      <c r="R225" s="166"/>
      <c r="S225" s="168"/>
      <c r="T225" s="169"/>
      <c r="U225" s="169"/>
      <c r="V225" s="169"/>
      <c r="W225" s="169"/>
      <c r="X225" s="169"/>
      <c r="Y225" s="169"/>
      <c r="Z225" s="163"/>
      <c r="AA225" s="163"/>
      <c r="AB225" s="155"/>
      <c r="AC225" s="163"/>
      <c r="AD225" s="155"/>
      <c r="AE225" s="155"/>
      <c r="AF225" s="167"/>
      <c r="AG225" s="166"/>
      <c r="AH225" s="165"/>
      <c r="AI225" s="165"/>
      <c r="AJ225" s="165"/>
      <c r="AK225" s="165"/>
      <c r="AL225" s="162"/>
    </row>
    <row r="226" spans="1:38" s="131" customFormat="1" ht="123" customHeight="1">
      <c r="A226" s="208"/>
      <c r="B226" s="164"/>
      <c r="C226" s="165"/>
      <c r="D226" s="165"/>
      <c r="E226" s="166"/>
      <c r="F226" s="166"/>
      <c r="G226" s="166"/>
      <c r="H226" s="162"/>
      <c r="I226" s="162"/>
      <c r="J226" s="162"/>
      <c r="K226" s="163"/>
      <c r="L226" s="166"/>
      <c r="M226" s="167"/>
      <c r="N226" s="167"/>
      <c r="O226" s="165"/>
      <c r="P226" s="166"/>
      <c r="Q226" s="166"/>
      <c r="R226" s="166"/>
      <c r="S226" s="168"/>
      <c r="T226" s="169"/>
      <c r="U226" s="169"/>
      <c r="V226" s="169"/>
      <c r="W226" s="169"/>
      <c r="X226" s="169"/>
      <c r="Y226" s="169"/>
      <c r="Z226" s="163"/>
      <c r="AA226" s="163"/>
      <c r="AB226" s="155"/>
      <c r="AC226" s="163"/>
      <c r="AD226" s="155"/>
      <c r="AE226" s="155"/>
      <c r="AF226" s="167"/>
      <c r="AG226" s="166"/>
      <c r="AH226" s="165"/>
      <c r="AI226" s="165"/>
      <c r="AJ226" s="165"/>
      <c r="AK226" s="165"/>
      <c r="AL226" s="162"/>
    </row>
    <row r="227" spans="1:38" s="131" customFormat="1" ht="123" customHeight="1">
      <c r="A227" s="208"/>
      <c r="B227" s="164"/>
      <c r="C227" s="165"/>
      <c r="D227" s="165"/>
      <c r="E227" s="166"/>
      <c r="F227" s="166"/>
      <c r="G227" s="166"/>
      <c r="H227" s="162"/>
      <c r="I227" s="162"/>
      <c r="J227" s="162"/>
      <c r="K227" s="163"/>
      <c r="L227" s="166"/>
      <c r="M227" s="167"/>
      <c r="N227" s="167"/>
      <c r="O227" s="165"/>
      <c r="P227" s="166"/>
      <c r="Q227" s="166"/>
      <c r="R227" s="166"/>
      <c r="S227" s="168"/>
      <c r="T227" s="169"/>
      <c r="U227" s="169"/>
      <c r="V227" s="169"/>
      <c r="W227" s="169"/>
      <c r="X227" s="169"/>
      <c r="Y227" s="169"/>
      <c r="Z227" s="163"/>
      <c r="AA227" s="163"/>
      <c r="AB227" s="155"/>
      <c r="AC227" s="163"/>
      <c r="AD227" s="155"/>
      <c r="AE227" s="155"/>
      <c r="AF227" s="167"/>
      <c r="AG227" s="166"/>
      <c r="AH227" s="165"/>
      <c r="AI227" s="165"/>
      <c r="AJ227" s="165"/>
      <c r="AK227" s="165"/>
      <c r="AL227" s="162"/>
    </row>
    <row r="228" spans="1:38" s="131" customFormat="1" ht="123" customHeight="1">
      <c r="A228" s="208"/>
      <c r="B228" s="164"/>
      <c r="C228" s="165"/>
      <c r="D228" s="165"/>
      <c r="E228" s="166"/>
      <c r="F228" s="166"/>
      <c r="G228" s="166"/>
      <c r="H228" s="162"/>
      <c r="I228" s="162"/>
      <c r="J228" s="162"/>
      <c r="K228" s="163"/>
      <c r="L228" s="166"/>
      <c r="M228" s="167"/>
      <c r="N228" s="167"/>
      <c r="O228" s="165"/>
      <c r="P228" s="166"/>
      <c r="Q228" s="166"/>
      <c r="R228" s="166"/>
      <c r="S228" s="168"/>
      <c r="T228" s="169"/>
      <c r="U228" s="169"/>
      <c r="V228" s="169"/>
      <c r="W228" s="169"/>
      <c r="X228" s="169"/>
      <c r="Y228" s="169"/>
      <c r="Z228" s="163"/>
      <c r="AA228" s="163"/>
      <c r="AB228" s="155"/>
      <c r="AC228" s="163"/>
      <c r="AD228" s="155"/>
      <c r="AE228" s="155"/>
      <c r="AF228" s="167"/>
      <c r="AG228" s="166"/>
      <c r="AH228" s="165"/>
      <c r="AI228" s="165"/>
      <c r="AJ228" s="165"/>
      <c r="AK228" s="165"/>
      <c r="AL228" s="162"/>
    </row>
    <row r="229" spans="1:38" s="131" customFormat="1" ht="123" customHeight="1">
      <c r="A229" s="208"/>
      <c r="B229" s="164"/>
      <c r="C229" s="165"/>
      <c r="D229" s="165"/>
      <c r="E229" s="166"/>
      <c r="F229" s="166"/>
      <c r="G229" s="166"/>
      <c r="H229" s="162"/>
      <c r="I229" s="162"/>
      <c r="J229" s="162"/>
      <c r="K229" s="163"/>
      <c r="L229" s="166"/>
      <c r="M229" s="167"/>
      <c r="N229" s="167"/>
      <c r="O229" s="165"/>
      <c r="P229" s="166"/>
      <c r="Q229" s="166"/>
      <c r="R229" s="166"/>
      <c r="S229" s="168"/>
      <c r="T229" s="169"/>
      <c r="U229" s="169"/>
      <c r="V229" s="169"/>
      <c r="W229" s="169"/>
      <c r="X229" s="169"/>
      <c r="Y229" s="169"/>
      <c r="Z229" s="163"/>
      <c r="AA229" s="163"/>
      <c r="AB229" s="155"/>
      <c r="AC229" s="163"/>
      <c r="AD229" s="155"/>
      <c r="AE229" s="155"/>
      <c r="AF229" s="167"/>
      <c r="AG229" s="166"/>
      <c r="AH229" s="165"/>
      <c r="AI229" s="165"/>
      <c r="AJ229" s="165"/>
      <c r="AK229" s="165"/>
      <c r="AL229" s="162"/>
    </row>
    <row r="230" spans="1:38" s="131" customFormat="1" ht="123" customHeight="1">
      <c r="A230" s="208"/>
      <c r="B230" s="164"/>
      <c r="C230" s="165"/>
      <c r="D230" s="165"/>
      <c r="E230" s="166"/>
      <c r="F230" s="166"/>
      <c r="G230" s="166"/>
      <c r="H230" s="162"/>
      <c r="I230" s="162"/>
      <c r="J230" s="162"/>
      <c r="K230" s="163"/>
      <c r="L230" s="166"/>
      <c r="M230" s="167"/>
      <c r="N230" s="167"/>
      <c r="O230" s="165"/>
      <c r="P230" s="166"/>
      <c r="Q230" s="166"/>
      <c r="R230" s="166"/>
      <c r="S230" s="168"/>
      <c r="T230" s="169"/>
      <c r="U230" s="169"/>
      <c r="V230" s="169"/>
      <c r="W230" s="169"/>
      <c r="X230" s="169"/>
      <c r="Y230" s="169"/>
      <c r="Z230" s="163"/>
      <c r="AA230" s="163"/>
      <c r="AB230" s="155"/>
      <c r="AC230" s="163"/>
      <c r="AD230" s="155"/>
      <c r="AE230" s="155"/>
      <c r="AF230" s="167"/>
      <c r="AG230" s="166"/>
      <c r="AH230" s="165"/>
      <c r="AI230" s="165"/>
      <c r="AJ230" s="165"/>
      <c r="AK230" s="165"/>
      <c r="AL230" s="162"/>
    </row>
    <row r="231" spans="1:38" s="131" customFormat="1" ht="123" customHeight="1">
      <c r="A231" s="208"/>
      <c r="B231" s="164"/>
      <c r="C231" s="165"/>
      <c r="D231" s="165"/>
      <c r="E231" s="166"/>
      <c r="F231" s="166"/>
      <c r="G231" s="166"/>
      <c r="H231" s="162"/>
      <c r="I231" s="162"/>
      <c r="J231" s="162"/>
      <c r="K231" s="163"/>
      <c r="L231" s="166"/>
      <c r="M231" s="167"/>
      <c r="N231" s="167"/>
      <c r="O231" s="165"/>
      <c r="P231" s="166"/>
      <c r="Q231" s="166"/>
      <c r="R231" s="166"/>
      <c r="S231" s="168"/>
      <c r="T231" s="169"/>
      <c r="U231" s="169"/>
      <c r="V231" s="169"/>
      <c r="W231" s="169"/>
      <c r="X231" s="169"/>
      <c r="Y231" s="169"/>
      <c r="Z231" s="163"/>
      <c r="AA231" s="163"/>
      <c r="AB231" s="155"/>
      <c r="AC231" s="163"/>
      <c r="AD231" s="155"/>
      <c r="AE231" s="155"/>
      <c r="AF231" s="167"/>
      <c r="AG231" s="166"/>
      <c r="AH231" s="165"/>
      <c r="AI231" s="165"/>
      <c r="AJ231" s="165"/>
      <c r="AK231" s="165"/>
      <c r="AL231" s="162"/>
    </row>
    <row r="232" spans="1:38" s="131" customFormat="1" ht="123" customHeight="1">
      <c r="A232" s="208"/>
      <c r="B232" s="164"/>
      <c r="C232" s="165"/>
      <c r="D232" s="165"/>
      <c r="E232" s="166"/>
      <c r="F232" s="166"/>
      <c r="G232" s="166"/>
      <c r="H232" s="162"/>
      <c r="I232" s="162"/>
      <c r="J232" s="162"/>
      <c r="K232" s="163"/>
      <c r="L232" s="166"/>
      <c r="M232" s="167"/>
      <c r="N232" s="167"/>
      <c r="O232" s="165"/>
      <c r="P232" s="166"/>
      <c r="Q232" s="166"/>
      <c r="R232" s="166"/>
      <c r="S232" s="168"/>
      <c r="T232" s="169"/>
      <c r="U232" s="169"/>
      <c r="V232" s="169"/>
      <c r="W232" s="169"/>
      <c r="X232" s="169"/>
      <c r="Y232" s="169"/>
      <c r="Z232" s="163"/>
      <c r="AA232" s="163"/>
      <c r="AB232" s="155"/>
      <c r="AC232" s="163"/>
      <c r="AD232" s="155"/>
      <c r="AE232" s="155"/>
      <c r="AF232" s="167"/>
      <c r="AG232" s="166"/>
      <c r="AH232" s="165"/>
      <c r="AI232" s="165"/>
      <c r="AJ232" s="165"/>
      <c r="AK232" s="165"/>
      <c r="AL232" s="162"/>
    </row>
    <row r="233" spans="1:38" s="131" customFormat="1" ht="123" customHeight="1">
      <c r="A233" s="208"/>
      <c r="B233" s="164"/>
      <c r="C233" s="165"/>
      <c r="D233" s="165"/>
      <c r="E233" s="166"/>
      <c r="F233" s="166"/>
      <c r="G233" s="166"/>
      <c r="H233" s="162"/>
      <c r="I233" s="162"/>
      <c r="J233" s="162"/>
      <c r="K233" s="163"/>
      <c r="L233" s="166"/>
      <c r="M233" s="167"/>
      <c r="N233" s="167"/>
      <c r="O233" s="165"/>
      <c r="P233" s="166"/>
      <c r="Q233" s="166"/>
      <c r="R233" s="166"/>
      <c r="S233" s="168"/>
      <c r="T233" s="169"/>
      <c r="U233" s="169"/>
      <c r="V233" s="169"/>
      <c r="W233" s="169"/>
      <c r="X233" s="169"/>
      <c r="Y233" s="169"/>
      <c r="Z233" s="163"/>
      <c r="AA233" s="163"/>
      <c r="AB233" s="155"/>
      <c r="AC233" s="163"/>
      <c r="AD233" s="155"/>
      <c r="AE233" s="155"/>
      <c r="AF233" s="167"/>
      <c r="AG233" s="166"/>
      <c r="AH233" s="165"/>
      <c r="AI233" s="165"/>
      <c r="AJ233" s="165"/>
      <c r="AK233" s="165"/>
      <c r="AL233" s="162"/>
    </row>
    <row r="234" spans="1:38" s="131" customFormat="1" ht="123" customHeight="1">
      <c r="A234" s="208"/>
      <c r="B234" s="164"/>
      <c r="C234" s="165"/>
      <c r="D234" s="165"/>
      <c r="E234" s="166"/>
      <c r="F234" s="166"/>
      <c r="G234" s="166"/>
      <c r="H234" s="162"/>
      <c r="I234" s="162"/>
      <c r="J234" s="162"/>
      <c r="K234" s="163"/>
      <c r="L234" s="166"/>
      <c r="M234" s="167"/>
      <c r="N234" s="167"/>
      <c r="O234" s="165"/>
      <c r="P234" s="166"/>
      <c r="Q234" s="166"/>
      <c r="R234" s="166"/>
      <c r="S234" s="168"/>
      <c r="T234" s="169"/>
      <c r="U234" s="169"/>
      <c r="V234" s="169"/>
      <c r="W234" s="169"/>
      <c r="X234" s="169"/>
      <c r="Y234" s="169"/>
      <c r="Z234" s="163"/>
      <c r="AA234" s="163"/>
      <c r="AB234" s="155"/>
      <c r="AC234" s="163"/>
      <c r="AD234" s="155"/>
      <c r="AE234" s="155"/>
      <c r="AF234" s="167"/>
      <c r="AG234" s="166"/>
      <c r="AH234" s="165"/>
      <c r="AI234" s="165"/>
      <c r="AJ234" s="165"/>
      <c r="AK234" s="165"/>
      <c r="AL234" s="162"/>
    </row>
    <row r="235" spans="1:38" s="131" customFormat="1" ht="123" customHeight="1">
      <c r="A235" s="208"/>
      <c r="B235" s="164"/>
      <c r="C235" s="165"/>
      <c r="D235" s="165"/>
      <c r="E235" s="166"/>
      <c r="F235" s="166"/>
      <c r="G235" s="166"/>
      <c r="H235" s="162"/>
      <c r="I235" s="162"/>
      <c r="J235" s="162"/>
      <c r="K235" s="163"/>
      <c r="L235" s="166"/>
      <c r="M235" s="167"/>
      <c r="N235" s="167"/>
      <c r="O235" s="165"/>
      <c r="P235" s="166"/>
      <c r="Q235" s="166"/>
      <c r="R235" s="166"/>
      <c r="S235" s="168"/>
      <c r="T235" s="169"/>
      <c r="U235" s="169"/>
      <c r="V235" s="169"/>
      <c r="W235" s="169"/>
      <c r="X235" s="169"/>
      <c r="Y235" s="169"/>
      <c r="Z235" s="163"/>
      <c r="AA235" s="163"/>
      <c r="AB235" s="155"/>
      <c r="AC235" s="163"/>
      <c r="AD235" s="155"/>
      <c r="AE235" s="155"/>
      <c r="AF235" s="167"/>
      <c r="AG235" s="166"/>
      <c r="AH235" s="165"/>
      <c r="AI235" s="165"/>
      <c r="AJ235" s="165"/>
      <c r="AK235" s="165"/>
      <c r="AL235" s="162"/>
    </row>
    <row r="236" spans="1:38" s="131" customFormat="1" ht="123" customHeight="1">
      <c r="A236" s="208"/>
      <c r="B236" s="164"/>
      <c r="C236" s="165"/>
      <c r="D236" s="165"/>
      <c r="E236" s="166"/>
      <c r="F236" s="166"/>
      <c r="G236" s="166"/>
      <c r="H236" s="162"/>
      <c r="I236" s="162"/>
      <c r="J236" s="162"/>
      <c r="K236" s="163"/>
      <c r="L236" s="166"/>
      <c r="M236" s="167"/>
      <c r="N236" s="167"/>
      <c r="O236" s="165"/>
      <c r="P236" s="166"/>
      <c r="Q236" s="166"/>
      <c r="R236" s="166"/>
      <c r="S236" s="168"/>
      <c r="T236" s="169"/>
      <c r="U236" s="169"/>
      <c r="V236" s="169"/>
      <c r="W236" s="169"/>
      <c r="X236" s="169"/>
      <c r="Y236" s="169"/>
      <c r="Z236" s="163"/>
      <c r="AA236" s="163"/>
      <c r="AB236" s="155"/>
      <c r="AC236" s="163"/>
      <c r="AD236" s="155"/>
      <c r="AE236" s="155"/>
      <c r="AF236" s="167"/>
      <c r="AG236" s="166"/>
      <c r="AH236" s="165"/>
      <c r="AI236" s="165"/>
      <c r="AJ236" s="165"/>
      <c r="AK236" s="165"/>
      <c r="AL236" s="162"/>
    </row>
    <row r="237" spans="1:38" s="131" customFormat="1" ht="123" customHeight="1">
      <c r="A237" s="208"/>
      <c r="B237" s="164"/>
      <c r="C237" s="165"/>
      <c r="D237" s="165"/>
      <c r="E237" s="166"/>
      <c r="F237" s="166"/>
      <c r="G237" s="166"/>
      <c r="H237" s="162"/>
      <c r="I237" s="162"/>
      <c r="J237" s="162"/>
      <c r="K237" s="163"/>
      <c r="L237" s="166"/>
      <c r="M237" s="167"/>
      <c r="N237" s="167"/>
      <c r="O237" s="165"/>
      <c r="P237" s="166"/>
      <c r="Q237" s="166"/>
      <c r="R237" s="166"/>
      <c r="S237" s="168"/>
      <c r="T237" s="169"/>
      <c r="U237" s="169"/>
      <c r="V237" s="169"/>
      <c r="W237" s="169"/>
      <c r="X237" s="169"/>
      <c r="Y237" s="169"/>
      <c r="Z237" s="163"/>
      <c r="AA237" s="163"/>
      <c r="AB237" s="155"/>
      <c r="AC237" s="163"/>
      <c r="AD237" s="155"/>
      <c r="AE237" s="155"/>
      <c r="AF237" s="167"/>
      <c r="AG237" s="166"/>
      <c r="AH237" s="165"/>
      <c r="AI237" s="165"/>
      <c r="AJ237" s="165"/>
      <c r="AK237" s="165"/>
      <c r="AL237" s="162"/>
    </row>
    <row r="238" spans="1:38" s="131" customFormat="1" ht="123" customHeight="1">
      <c r="A238" s="208"/>
      <c r="B238" s="164"/>
      <c r="C238" s="165"/>
      <c r="D238" s="165"/>
      <c r="E238" s="166"/>
      <c r="F238" s="166"/>
      <c r="G238" s="166"/>
      <c r="H238" s="162"/>
      <c r="I238" s="162"/>
      <c r="J238" s="162"/>
      <c r="K238" s="163"/>
      <c r="L238" s="166"/>
      <c r="M238" s="167"/>
      <c r="N238" s="167"/>
      <c r="O238" s="165"/>
      <c r="P238" s="166"/>
      <c r="Q238" s="166"/>
      <c r="R238" s="166"/>
      <c r="S238" s="168"/>
      <c r="T238" s="169"/>
      <c r="U238" s="169"/>
      <c r="V238" s="169"/>
      <c r="W238" s="169"/>
      <c r="X238" s="169"/>
      <c r="Y238" s="169"/>
      <c r="Z238" s="163"/>
      <c r="AA238" s="163"/>
      <c r="AB238" s="155"/>
      <c r="AC238" s="163"/>
      <c r="AD238" s="155"/>
      <c r="AE238" s="155"/>
      <c r="AF238" s="167"/>
      <c r="AG238" s="166"/>
      <c r="AH238" s="165"/>
      <c r="AI238" s="165"/>
      <c r="AJ238" s="165"/>
      <c r="AK238" s="165"/>
      <c r="AL238" s="162"/>
    </row>
    <row r="239" spans="1:38" s="131" customFormat="1" ht="123" customHeight="1">
      <c r="A239" s="208"/>
      <c r="B239" s="164"/>
      <c r="C239" s="165"/>
      <c r="D239" s="165"/>
      <c r="E239" s="166"/>
      <c r="F239" s="166"/>
      <c r="G239" s="166"/>
      <c r="H239" s="162"/>
      <c r="I239" s="162"/>
      <c r="J239" s="162"/>
      <c r="K239" s="163"/>
      <c r="L239" s="166"/>
      <c r="M239" s="167"/>
      <c r="N239" s="167"/>
      <c r="O239" s="165"/>
      <c r="P239" s="166"/>
      <c r="Q239" s="166"/>
      <c r="R239" s="166"/>
      <c r="S239" s="168"/>
      <c r="T239" s="169"/>
      <c r="U239" s="169"/>
      <c r="V239" s="169"/>
      <c r="W239" s="169"/>
      <c r="X239" s="169"/>
      <c r="Y239" s="169"/>
      <c r="Z239" s="163"/>
      <c r="AA239" s="163"/>
      <c r="AB239" s="155"/>
      <c r="AC239" s="163"/>
      <c r="AD239" s="155"/>
      <c r="AE239" s="155"/>
      <c r="AF239" s="167"/>
      <c r="AG239" s="166"/>
      <c r="AH239" s="165"/>
      <c r="AI239" s="165"/>
      <c r="AJ239" s="165"/>
      <c r="AK239" s="165"/>
      <c r="AL239" s="162"/>
    </row>
    <row r="240" spans="1:38" s="131" customFormat="1" ht="123" customHeight="1">
      <c r="A240" s="208"/>
      <c r="B240" s="164"/>
      <c r="C240" s="165"/>
      <c r="D240" s="165"/>
      <c r="E240" s="166"/>
      <c r="F240" s="166"/>
      <c r="G240" s="166"/>
      <c r="H240" s="162"/>
      <c r="I240" s="162"/>
      <c r="J240" s="162"/>
      <c r="K240" s="163"/>
      <c r="L240" s="166"/>
      <c r="M240" s="167"/>
      <c r="N240" s="167"/>
      <c r="O240" s="165"/>
      <c r="P240" s="166"/>
      <c r="Q240" s="166"/>
      <c r="R240" s="166"/>
      <c r="S240" s="168"/>
      <c r="T240" s="169"/>
      <c r="U240" s="169"/>
      <c r="V240" s="169"/>
      <c r="W240" s="169"/>
      <c r="X240" s="169"/>
      <c r="Y240" s="169"/>
      <c r="Z240" s="163"/>
      <c r="AA240" s="163"/>
      <c r="AB240" s="155"/>
      <c r="AC240" s="163"/>
      <c r="AD240" s="155"/>
      <c r="AE240" s="155"/>
      <c r="AF240" s="167"/>
      <c r="AG240" s="166"/>
      <c r="AH240" s="165"/>
      <c r="AI240" s="165"/>
      <c r="AJ240" s="165"/>
      <c r="AK240" s="165"/>
      <c r="AL240" s="162"/>
    </row>
    <row r="241" spans="1:38" s="131" customFormat="1" ht="123" customHeight="1">
      <c r="A241" s="208"/>
      <c r="B241" s="164"/>
      <c r="C241" s="165"/>
      <c r="D241" s="165"/>
      <c r="E241" s="166"/>
      <c r="F241" s="166"/>
      <c r="G241" s="166"/>
      <c r="H241" s="162"/>
      <c r="I241" s="162"/>
      <c r="J241" s="162"/>
      <c r="K241" s="163"/>
      <c r="L241" s="166"/>
      <c r="M241" s="167"/>
      <c r="N241" s="167"/>
      <c r="O241" s="165"/>
      <c r="P241" s="166"/>
      <c r="Q241" s="166"/>
      <c r="R241" s="166"/>
      <c r="S241" s="168"/>
      <c r="T241" s="169"/>
      <c r="U241" s="169"/>
      <c r="V241" s="169"/>
      <c r="W241" s="169"/>
      <c r="X241" s="169"/>
      <c r="Y241" s="169"/>
      <c r="Z241" s="163"/>
      <c r="AA241" s="163"/>
      <c r="AB241" s="155"/>
      <c r="AC241" s="163"/>
      <c r="AD241" s="155"/>
      <c r="AE241" s="155"/>
      <c r="AF241" s="167"/>
      <c r="AG241" s="166"/>
      <c r="AH241" s="165"/>
      <c r="AI241" s="165"/>
      <c r="AJ241" s="165"/>
      <c r="AK241" s="165"/>
      <c r="AL241" s="162"/>
    </row>
    <row r="242" spans="1:38" s="131" customFormat="1" ht="123" customHeight="1">
      <c r="A242" s="208"/>
      <c r="B242" s="164"/>
      <c r="C242" s="165"/>
      <c r="D242" s="165"/>
      <c r="E242" s="166"/>
      <c r="F242" s="166"/>
      <c r="G242" s="166"/>
      <c r="H242" s="162"/>
      <c r="I242" s="162"/>
      <c r="J242" s="162"/>
      <c r="K242" s="163"/>
      <c r="L242" s="166"/>
      <c r="M242" s="167"/>
      <c r="N242" s="167"/>
      <c r="O242" s="165"/>
      <c r="P242" s="166"/>
      <c r="Q242" s="166"/>
      <c r="R242" s="166"/>
      <c r="S242" s="168"/>
      <c r="T242" s="169"/>
      <c r="U242" s="169"/>
      <c r="V242" s="169"/>
      <c r="W242" s="169"/>
      <c r="X242" s="169"/>
      <c r="Y242" s="169"/>
      <c r="Z242" s="163"/>
      <c r="AA242" s="163"/>
      <c r="AB242" s="155"/>
      <c r="AC242" s="163"/>
      <c r="AD242" s="155"/>
      <c r="AE242" s="155"/>
      <c r="AF242" s="167"/>
      <c r="AG242" s="166"/>
      <c r="AH242" s="165"/>
      <c r="AI242" s="165"/>
      <c r="AJ242" s="165"/>
      <c r="AK242" s="165"/>
      <c r="AL242" s="162"/>
    </row>
    <row r="243" spans="1:38" s="131" customFormat="1" ht="123" customHeight="1">
      <c r="A243" s="208"/>
      <c r="B243" s="164"/>
      <c r="C243" s="165"/>
      <c r="D243" s="165"/>
      <c r="E243" s="166"/>
      <c r="F243" s="166"/>
      <c r="G243" s="166"/>
      <c r="H243" s="162"/>
      <c r="I243" s="162"/>
      <c r="J243" s="162"/>
      <c r="K243" s="163"/>
      <c r="L243" s="166"/>
      <c r="M243" s="167"/>
      <c r="N243" s="167"/>
      <c r="O243" s="165"/>
      <c r="P243" s="166"/>
      <c r="Q243" s="166"/>
      <c r="R243" s="166"/>
      <c r="S243" s="168"/>
      <c r="T243" s="169"/>
      <c r="U243" s="169"/>
      <c r="V243" s="169"/>
      <c r="W243" s="169"/>
      <c r="X243" s="169"/>
      <c r="Y243" s="169"/>
      <c r="Z243" s="163"/>
      <c r="AA243" s="163"/>
      <c r="AB243" s="155"/>
      <c r="AC243" s="163"/>
      <c r="AD243" s="155"/>
      <c r="AE243" s="155"/>
      <c r="AF243" s="167"/>
      <c r="AG243" s="166"/>
      <c r="AH243" s="165"/>
      <c r="AI243" s="165"/>
      <c r="AJ243" s="165"/>
      <c r="AK243" s="165"/>
      <c r="AL243" s="162"/>
    </row>
    <row r="244" spans="1:38" s="131" customFormat="1" ht="123" customHeight="1">
      <c r="A244" s="208"/>
      <c r="B244" s="164"/>
      <c r="C244" s="165"/>
      <c r="D244" s="165"/>
      <c r="E244" s="166"/>
      <c r="F244" s="166"/>
      <c r="G244" s="166"/>
      <c r="H244" s="162"/>
      <c r="I244" s="162"/>
      <c r="J244" s="162"/>
      <c r="K244" s="163"/>
      <c r="L244" s="166"/>
      <c r="M244" s="167"/>
      <c r="N244" s="167"/>
      <c r="O244" s="165"/>
      <c r="P244" s="166"/>
      <c r="Q244" s="166"/>
      <c r="R244" s="166"/>
      <c r="S244" s="168"/>
      <c r="T244" s="169"/>
      <c r="U244" s="169"/>
      <c r="V244" s="169"/>
      <c r="W244" s="169"/>
      <c r="X244" s="169"/>
      <c r="Y244" s="169"/>
      <c r="Z244" s="163"/>
      <c r="AA244" s="163"/>
      <c r="AB244" s="155"/>
      <c r="AC244" s="163"/>
      <c r="AD244" s="155"/>
      <c r="AE244" s="155"/>
      <c r="AF244" s="167"/>
      <c r="AG244" s="166"/>
      <c r="AH244" s="165"/>
      <c r="AI244" s="165"/>
      <c r="AJ244" s="165"/>
      <c r="AK244" s="165"/>
      <c r="AL244" s="162"/>
    </row>
    <row r="245" spans="1:38" s="131" customFormat="1" ht="123" customHeight="1">
      <c r="A245" s="208"/>
      <c r="B245" s="164"/>
      <c r="C245" s="165"/>
      <c r="D245" s="165"/>
      <c r="E245" s="166"/>
      <c r="F245" s="166"/>
      <c r="G245" s="166"/>
      <c r="H245" s="162"/>
      <c r="I245" s="162"/>
      <c r="J245" s="162"/>
      <c r="K245" s="163"/>
      <c r="L245" s="166"/>
      <c r="M245" s="167"/>
      <c r="N245" s="167"/>
      <c r="O245" s="165"/>
      <c r="P245" s="166"/>
      <c r="Q245" s="166"/>
      <c r="R245" s="166"/>
      <c r="S245" s="168"/>
      <c r="T245" s="169"/>
      <c r="U245" s="169"/>
      <c r="V245" s="169"/>
      <c r="W245" s="169"/>
      <c r="X245" s="169"/>
      <c r="Y245" s="169"/>
      <c r="Z245" s="163"/>
      <c r="AA245" s="163"/>
      <c r="AB245" s="155"/>
      <c r="AC245" s="163"/>
      <c r="AD245" s="155"/>
      <c r="AE245" s="155"/>
      <c r="AF245" s="167"/>
      <c r="AG245" s="166"/>
      <c r="AH245" s="165"/>
      <c r="AI245" s="165"/>
      <c r="AJ245" s="165"/>
      <c r="AK245" s="165"/>
      <c r="AL245" s="162"/>
    </row>
    <row r="246" spans="1:38" s="131" customFormat="1" ht="123" customHeight="1">
      <c r="A246" s="208"/>
      <c r="B246" s="164"/>
      <c r="C246" s="165"/>
      <c r="D246" s="165"/>
      <c r="E246" s="166"/>
      <c r="F246" s="166"/>
      <c r="G246" s="166"/>
      <c r="H246" s="162"/>
      <c r="I246" s="162"/>
      <c r="J246" s="162"/>
      <c r="K246" s="163"/>
      <c r="L246" s="166"/>
      <c r="M246" s="167"/>
      <c r="N246" s="167"/>
      <c r="O246" s="165"/>
      <c r="P246" s="166"/>
      <c r="Q246" s="166"/>
      <c r="R246" s="166"/>
      <c r="S246" s="168"/>
      <c r="T246" s="169"/>
      <c r="U246" s="169"/>
      <c r="V246" s="169"/>
      <c r="W246" s="169"/>
      <c r="X246" s="169"/>
      <c r="Y246" s="169"/>
      <c r="Z246" s="163"/>
      <c r="AA246" s="163"/>
      <c r="AB246" s="155"/>
      <c r="AC246" s="163"/>
      <c r="AD246" s="155"/>
      <c r="AE246" s="155"/>
      <c r="AF246" s="167"/>
      <c r="AG246" s="166"/>
      <c r="AH246" s="165"/>
      <c r="AI246" s="165"/>
      <c r="AJ246" s="165"/>
      <c r="AK246" s="165"/>
      <c r="AL246" s="162"/>
    </row>
    <row r="247" spans="1:38" s="131" customFormat="1" ht="123" customHeight="1">
      <c r="A247" s="208"/>
      <c r="B247" s="164"/>
      <c r="C247" s="165"/>
      <c r="D247" s="165"/>
      <c r="E247" s="166"/>
      <c r="F247" s="166"/>
      <c r="G247" s="166"/>
      <c r="H247" s="162"/>
      <c r="I247" s="162"/>
      <c r="J247" s="162"/>
      <c r="K247" s="163"/>
      <c r="L247" s="166"/>
      <c r="M247" s="167"/>
      <c r="N247" s="167"/>
      <c r="O247" s="165"/>
      <c r="P247" s="166"/>
      <c r="Q247" s="166"/>
      <c r="R247" s="166"/>
      <c r="S247" s="168"/>
      <c r="T247" s="169"/>
      <c r="U247" s="169"/>
      <c r="V247" s="169"/>
      <c r="W247" s="169"/>
      <c r="X247" s="169"/>
      <c r="Y247" s="169"/>
      <c r="Z247" s="163"/>
      <c r="AA247" s="163"/>
      <c r="AB247" s="155"/>
      <c r="AC247" s="163"/>
      <c r="AD247" s="155"/>
      <c r="AE247" s="155"/>
      <c r="AF247" s="167"/>
      <c r="AG247" s="166"/>
      <c r="AH247" s="165"/>
      <c r="AI247" s="165"/>
      <c r="AJ247" s="165"/>
      <c r="AK247" s="165"/>
      <c r="AL247" s="162"/>
    </row>
    <row r="248" spans="1:38" s="131" customFormat="1" ht="123" customHeight="1">
      <c r="A248" s="208"/>
      <c r="B248" s="164"/>
      <c r="C248" s="165"/>
      <c r="D248" s="165"/>
      <c r="E248" s="166"/>
      <c r="F248" s="166"/>
      <c r="G248" s="166"/>
      <c r="H248" s="162"/>
      <c r="I248" s="162"/>
      <c r="J248" s="162"/>
      <c r="K248" s="163"/>
      <c r="L248" s="166"/>
      <c r="M248" s="167"/>
      <c r="N248" s="167"/>
      <c r="O248" s="165"/>
      <c r="P248" s="166"/>
      <c r="Q248" s="166"/>
      <c r="R248" s="166"/>
      <c r="S248" s="168"/>
      <c r="T248" s="169"/>
      <c r="U248" s="169"/>
      <c r="V248" s="169"/>
      <c r="W248" s="169"/>
      <c r="X248" s="169"/>
      <c r="Y248" s="169"/>
      <c r="Z248" s="163"/>
      <c r="AA248" s="163"/>
      <c r="AB248" s="155"/>
      <c r="AC248" s="163"/>
      <c r="AD248" s="155"/>
      <c r="AE248" s="155"/>
      <c r="AF248" s="167"/>
      <c r="AG248" s="166"/>
      <c r="AH248" s="165"/>
      <c r="AI248" s="165"/>
      <c r="AJ248" s="165"/>
      <c r="AK248" s="165"/>
      <c r="AL248" s="162"/>
    </row>
    <row r="249" spans="1:38" s="131" customFormat="1" ht="123" customHeight="1">
      <c r="A249" s="208"/>
      <c r="B249" s="164"/>
      <c r="C249" s="165"/>
      <c r="D249" s="165"/>
      <c r="E249" s="166"/>
      <c r="F249" s="166"/>
      <c r="G249" s="166"/>
      <c r="H249" s="162"/>
      <c r="I249" s="162"/>
      <c r="J249" s="162"/>
      <c r="K249" s="163"/>
      <c r="L249" s="166"/>
      <c r="M249" s="167"/>
      <c r="N249" s="167"/>
      <c r="O249" s="165"/>
      <c r="P249" s="166"/>
      <c r="Q249" s="166"/>
      <c r="R249" s="166"/>
      <c r="S249" s="168"/>
      <c r="T249" s="169"/>
      <c r="U249" s="169"/>
      <c r="V249" s="169"/>
      <c r="W249" s="169"/>
      <c r="X249" s="169"/>
      <c r="Y249" s="169"/>
      <c r="Z249" s="163"/>
      <c r="AA249" s="163"/>
      <c r="AB249" s="155"/>
      <c r="AC249" s="163"/>
      <c r="AD249" s="155"/>
      <c r="AE249" s="155"/>
      <c r="AF249" s="167"/>
      <c r="AG249" s="166"/>
      <c r="AH249" s="165"/>
      <c r="AI249" s="165"/>
      <c r="AJ249" s="165"/>
      <c r="AK249" s="165"/>
      <c r="AL249" s="162"/>
    </row>
    <row r="250" spans="1:38" s="131" customFormat="1" ht="123" customHeight="1">
      <c r="A250" s="208"/>
      <c r="B250" s="164"/>
      <c r="C250" s="165"/>
      <c r="D250" s="165"/>
      <c r="E250" s="166"/>
      <c r="F250" s="166"/>
      <c r="G250" s="166"/>
      <c r="H250" s="162"/>
      <c r="I250" s="162"/>
      <c r="J250" s="162"/>
      <c r="K250" s="163"/>
      <c r="L250" s="166"/>
      <c r="M250" s="167"/>
      <c r="N250" s="167"/>
      <c r="O250" s="165"/>
      <c r="P250" s="166"/>
      <c r="Q250" s="166"/>
      <c r="R250" s="166"/>
      <c r="S250" s="168"/>
      <c r="T250" s="169"/>
      <c r="U250" s="169"/>
      <c r="V250" s="169"/>
      <c r="W250" s="169"/>
      <c r="X250" s="169"/>
      <c r="Y250" s="169"/>
      <c r="Z250" s="163"/>
      <c r="AA250" s="163"/>
      <c r="AB250" s="155"/>
      <c r="AC250" s="163"/>
      <c r="AD250" s="155"/>
      <c r="AE250" s="155"/>
      <c r="AF250" s="167"/>
      <c r="AG250" s="166"/>
      <c r="AH250" s="165"/>
      <c r="AI250" s="165"/>
      <c r="AJ250" s="165"/>
      <c r="AK250" s="165"/>
      <c r="AL250" s="162"/>
    </row>
    <row r="251" spans="1:38" s="131" customFormat="1" ht="123" customHeight="1">
      <c r="A251" s="208"/>
      <c r="B251" s="164"/>
      <c r="C251" s="165"/>
      <c r="D251" s="165"/>
      <c r="E251" s="166"/>
      <c r="F251" s="166"/>
      <c r="G251" s="166"/>
      <c r="H251" s="162"/>
      <c r="I251" s="162"/>
      <c r="J251" s="162"/>
      <c r="K251" s="163"/>
      <c r="L251" s="166"/>
      <c r="M251" s="167"/>
      <c r="N251" s="167"/>
      <c r="O251" s="165"/>
      <c r="P251" s="166"/>
      <c r="Q251" s="166"/>
      <c r="R251" s="166"/>
      <c r="S251" s="168"/>
      <c r="T251" s="169"/>
      <c r="U251" s="169"/>
      <c r="V251" s="169"/>
      <c r="W251" s="169"/>
      <c r="X251" s="169"/>
      <c r="Y251" s="169"/>
      <c r="Z251" s="163"/>
      <c r="AA251" s="163"/>
      <c r="AB251" s="155"/>
      <c r="AC251" s="163"/>
      <c r="AD251" s="155"/>
      <c r="AE251" s="155"/>
      <c r="AF251" s="167"/>
      <c r="AG251" s="166"/>
      <c r="AH251" s="165"/>
      <c r="AI251" s="165"/>
      <c r="AJ251" s="165"/>
      <c r="AK251" s="165"/>
      <c r="AL251" s="162"/>
    </row>
    <row r="252" spans="1:38" s="131" customFormat="1" ht="123" customHeight="1">
      <c r="A252" s="208"/>
      <c r="B252" s="164"/>
      <c r="C252" s="165"/>
      <c r="D252" s="165"/>
      <c r="E252" s="166"/>
      <c r="F252" s="166"/>
      <c r="G252" s="166"/>
      <c r="H252" s="162"/>
      <c r="I252" s="162"/>
      <c r="J252" s="162"/>
      <c r="K252" s="163"/>
      <c r="L252" s="166"/>
      <c r="M252" s="167"/>
      <c r="N252" s="167"/>
      <c r="O252" s="165"/>
      <c r="P252" s="166"/>
      <c r="Q252" s="166"/>
      <c r="R252" s="166"/>
      <c r="S252" s="168"/>
      <c r="T252" s="169"/>
      <c r="U252" s="169"/>
      <c r="V252" s="169"/>
      <c r="W252" s="169"/>
      <c r="X252" s="169"/>
      <c r="Y252" s="169"/>
      <c r="Z252" s="163"/>
      <c r="AA252" s="163"/>
      <c r="AB252" s="155"/>
      <c r="AC252" s="163"/>
      <c r="AD252" s="155"/>
      <c r="AE252" s="155"/>
      <c r="AF252" s="167"/>
      <c r="AG252" s="166"/>
      <c r="AH252" s="165"/>
      <c r="AI252" s="165"/>
      <c r="AJ252" s="165"/>
      <c r="AK252" s="165"/>
      <c r="AL252" s="162"/>
    </row>
    <row r="253" spans="1:38" s="131" customFormat="1" ht="123" customHeight="1">
      <c r="A253" s="208"/>
      <c r="B253" s="164"/>
      <c r="C253" s="165"/>
      <c r="D253" s="165"/>
      <c r="E253" s="166"/>
      <c r="F253" s="166"/>
      <c r="G253" s="166"/>
      <c r="H253" s="162"/>
      <c r="I253" s="162"/>
      <c r="J253" s="162"/>
      <c r="K253" s="163"/>
      <c r="L253" s="166"/>
      <c r="M253" s="167"/>
      <c r="N253" s="167"/>
      <c r="O253" s="165"/>
      <c r="P253" s="166"/>
      <c r="Q253" s="166"/>
      <c r="R253" s="166"/>
      <c r="S253" s="168"/>
      <c r="T253" s="169"/>
      <c r="U253" s="169"/>
      <c r="V253" s="169"/>
      <c r="W253" s="169"/>
      <c r="X253" s="169"/>
      <c r="Y253" s="169"/>
      <c r="Z253" s="163"/>
      <c r="AA253" s="163"/>
      <c r="AB253" s="155"/>
      <c r="AC253" s="163"/>
      <c r="AD253" s="155"/>
      <c r="AE253" s="155"/>
      <c r="AF253" s="167"/>
      <c r="AG253" s="166"/>
      <c r="AH253" s="165"/>
      <c r="AI253" s="165"/>
      <c r="AJ253" s="165"/>
      <c r="AK253" s="165"/>
      <c r="AL253" s="162"/>
    </row>
    <row r="254" spans="1:38" s="131" customFormat="1" ht="123" customHeight="1">
      <c r="A254" s="208"/>
      <c r="B254" s="164"/>
      <c r="C254" s="165"/>
      <c r="D254" s="165"/>
      <c r="E254" s="166"/>
      <c r="F254" s="166"/>
      <c r="G254" s="166"/>
      <c r="H254" s="162"/>
      <c r="I254" s="162"/>
      <c r="J254" s="162"/>
      <c r="K254" s="163"/>
      <c r="L254" s="166"/>
      <c r="M254" s="167"/>
      <c r="N254" s="167"/>
      <c r="O254" s="165"/>
      <c r="P254" s="166"/>
      <c r="Q254" s="166"/>
      <c r="R254" s="166"/>
      <c r="S254" s="168"/>
      <c r="T254" s="169"/>
      <c r="U254" s="169"/>
      <c r="V254" s="169"/>
      <c r="W254" s="169"/>
      <c r="X254" s="169"/>
      <c r="Y254" s="169"/>
      <c r="Z254" s="163"/>
      <c r="AA254" s="163"/>
      <c r="AB254" s="155"/>
      <c r="AC254" s="163"/>
      <c r="AD254" s="155"/>
      <c r="AE254" s="155"/>
      <c r="AF254" s="167"/>
      <c r="AG254" s="166"/>
      <c r="AH254" s="165"/>
      <c r="AI254" s="165"/>
      <c r="AJ254" s="165"/>
      <c r="AK254" s="165"/>
      <c r="AL254" s="162"/>
    </row>
    <row r="255" spans="1:38" s="131" customFormat="1" ht="123" customHeight="1">
      <c r="A255" s="208"/>
      <c r="B255" s="164"/>
      <c r="C255" s="165"/>
      <c r="D255" s="165"/>
      <c r="E255" s="166"/>
      <c r="F255" s="166"/>
      <c r="G255" s="166"/>
      <c r="H255" s="162"/>
      <c r="I255" s="162"/>
      <c r="J255" s="162"/>
      <c r="K255" s="163"/>
      <c r="L255" s="166"/>
      <c r="M255" s="167"/>
      <c r="N255" s="167"/>
      <c r="O255" s="165"/>
      <c r="P255" s="166"/>
      <c r="Q255" s="166"/>
      <c r="R255" s="166"/>
      <c r="S255" s="168"/>
      <c r="T255" s="169"/>
      <c r="U255" s="169"/>
      <c r="V255" s="169"/>
      <c r="W255" s="169"/>
      <c r="X255" s="169"/>
      <c r="Y255" s="169"/>
      <c r="Z255" s="163"/>
      <c r="AA255" s="163"/>
      <c r="AB255" s="155"/>
      <c r="AC255" s="163"/>
      <c r="AD255" s="155"/>
      <c r="AE255" s="155"/>
      <c r="AF255" s="167"/>
      <c r="AG255" s="166"/>
      <c r="AH255" s="165"/>
      <c r="AI255" s="165"/>
      <c r="AJ255" s="165"/>
      <c r="AK255" s="165"/>
      <c r="AL255" s="162"/>
    </row>
    <row r="256" spans="1:38" s="131" customFormat="1" ht="123" customHeight="1">
      <c r="A256" s="208"/>
      <c r="B256" s="164"/>
      <c r="C256" s="165"/>
      <c r="D256" s="165"/>
      <c r="E256" s="166"/>
      <c r="F256" s="166"/>
      <c r="G256" s="166"/>
      <c r="H256" s="162"/>
      <c r="I256" s="162"/>
      <c r="J256" s="162"/>
      <c r="K256" s="163"/>
      <c r="L256" s="166"/>
      <c r="M256" s="167"/>
      <c r="N256" s="167"/>
      <c r="O256" s="165"/>
      <c r="P256" s="166"/>
      <c r="Q256" s="166"/>
      <c r="R256" s="166"/>
      <c r="S256" s="168"/>
      <c r="T256" s="169"/>
      <c r="U256" s="169"/>
      <c r="V256" s="169"/>
      <c r="W256" s="169"/>
      <c r="X256" s="169"/>
      <c r="Y256" s="169"/>
      <c r="Z256" s="163"/>
      <c r="AA256" s="163"/>
      <c r="AB256" s="155"/>
      <c r="AC256" s="163"/>
      <c r="AD256" s="155"/>
      <c r="AE256" s="155"/>
      <c r="AF256" s="167"/>
      <c r="AG256" s="166"/>
      <c r="AH256" s="165"/>
      <c r="AI256" s="165"/>
      <c r="AJ256" s="165"/>
      <c r="AK256" s="165"/>
      <c r="AL256" s="162"/>
    </row>
    <row r="257" spans="1:38" s="131" customFormat="1" ht="123" customHeight="1">
      <c r="A257" s="208"/>
      <c r="B257" s="164"/>
      <c r="C257" s="165"/>
      <c r="D257" s="165"/>
      <c r="E257" s="166"/>
      <c r="F257" s="166"/>
      <c r="G257" s="166"/>
      <c r="H257" s="162"/>
      <c r="I257" s="162"/>
      <c r="J257" s="162"/>
      <c r="K257" s="163"/>
      <c r="L257" s="166"/>
      <c r="M257" s="167"/>
      <c r="N257" s="167"/>
      <c r="O257" s="165"/>
      <c r="P257" s="166"/>
      <c r="Q257" s="166"/>
      <c r="R257" s="166"/>
      <c r="S257" s="168"/>
      <c r="T257" s="169"/>
      <c r="U257" s="169"/>
      <c r="V257" s="169"/>
      <c r="W257" s="169"/>
      <c r="X257" s="169"/>
      <c r="Y257" s="169"/>
      <c r="Z257" s="163"/>
      <c r="AA257" s="163"/>
      <c r="AB257" s="155"/>
      <c r="AC257" s="163"/>
      <c r="AD257" s="155"/>
      <c r="AE257" s="155"/>
      <c r="AF257" s="167"/>
      <c r="AG257" s="166"/>
      <c r="AH257" s="165"/>
      <c r="AI257" s="165"/>
      <c r="AJ257" s="165"/>
      <c r="AK257" s="165"/>
      <c r="AL257" s="162"/>
    </row>
    <row r="258" spans="1:38" s="131" customFormat="1" ht="123" customHeight="1">
      <c r="A258" s="208"/>
      <c r="B258" s="164"/>
      <c r="C258" s="165"/>
      <c r="D258" s="165"/>
      <c r="E258" s="166"/>
      <c r="F258" s="166"/>
      <c r="G258" s="166"/>
      <c r="H258" s="162"/>
      <c r="I258" s="162"/>
      <c r="J258" s="162"/>
      <c r="K258" s="163"/>
      <c r="L258" s="166"/>
      <c r="M258" s="167"/>
      <c r="N258" s="167"/>
      <c r="O258" s="165"/>
      <c r="P258" s="166"/>
      <c r="Q258" s="166"/>
      <c r="R258" s="166"/>
      <c r="S258" s="168"/>
      <c r="T258" s="169"/>
      <c r="U258" s="169"/>
      <c r="V258" s="169"/>
      <c r="W258" s="169"/>
      <c r="X258" s="169"/>
      <c r="Y258" s="169"/>
      <c r="Z258" s="163"/>
      <c r="AA258" s="163"/>
      <c r="AB258" s="155"/>
      <c r="AC258" s="163"/>
      <c r="AD258" s="155"/>
      <c r="AE258" s="155"/>
      <c r="AF258" s="167"/>
      <c r="AG258" s="166"/>
      <c r="AH258" s="165"/>
      <c r="AI258" s="165"/>
      <c r="AJ258" s="165"/>
      <c r="AK258" s="165"/>
      <c r="AL258" s="162"/>
    </row>
    <row r="259" spans="1:38" s="131" customFormat="1" ht="123" customHeight="1">
      <c r="A259" s="208"/>
      <c r="B259" s="164"/>
      <c r="C259" s="165"/>
      <c r="D259" s="165"/>
      <c r="E259" s="166"/>
      <c r="F259" s="166"/>
      <c r="G259" s="166"/>
      <c r="H259" s="162"/>
      <c r="I259" s="162"/>
      <c r="J259" s="162"/>
      <c r="K259" s="163"/>
      <c r="L259" s="166"/>
      <c r="M259" s="167"/>
      <c r="N259" s="167"/>
      <c r="O259" s="165"/>
      <c r="P259" s="166"/>
      <c r="Q259" s="166"/>
      <c r="R259" s="166"/>
      <c r="S259" s="168"/>
      <c r="T259" s="169"/>
      <c r="U259" s="169"/>
      <c r="V259" s="169"/>
      <c r="W259" s="169"/>
      <c r="X259" s="169"/>
      <c r="Y259" s="169"/>
      <c r="Z259" s="163"/>
      <c r="AA259" s="163"/>
      <c r="AB259" s="155"/>
      <c r="AC259" s="163"/>
      <c r="AD259" s="155"/>
      <c r="AE259" s="155"/>
      <c r="AF259" s="167"/>
      <c r="AG259" s="166"/>
      <c r="AH259" s="165"/>
      <c r="AI259" s="165"/>
      <c r="AJ259" s="165"/>
      <c r="AK259" s="165"/>
      <c r="AL259" s="162"/>
    </row>
    <row r="260" spans="1:38" s="131" customFormat="1" ht="123" customHeight="1">
      <c r="A260" s="208"/>
      <c r="B260" s="164"/>
      <c r="C260" s="165"/>
      <c r="D260" s="165"/>
      <c r="E260" s="166"/>
      <c r="F260" s="166"/>
      <c r="G260" s="166"/>
      <c r="H260" s="162"/>
      <c r="I260" s="162"/>
      <c r="J260" s="162"/>
      <c r="K260" s="163"/>
      <c r="L260" s="166"/>
      <c r="M260" s="167"/>
      <c r="N260" s="167"/>
      <c r="O260" s="165"/>
      <c r="P260" s="166"/>
      <c r="Q260" s="166"/>
      <c r="R260" s="166"/>
      <c r="S260" s="168"/>
      <c r="T260" s="169"/>
      <c r="U260" s="169"/>
      <c r="V260" s="169"/>
      <c r="W260" s="169"/>
      <c r="X260" s="169"/>
      <c r="Y260" s="169"/>
      <c r="Z260" s="163"/>
      <c r="AA260" s="163"/>
      <c r="AB260" s="155"/>
      <c r="AC260" s="163"/>
      <c r="AD260" s="155"/>
      <c r="AE260" s="155"/>
      <c r="AF260" s="167"/>
      <c r="AG260" s="166"/>
      <c r="AH260" s="165"/>
      <c r="AI260" s="165"/>
      <c r="AJ260" s="165"/>
      <c r="AK260" s="165"/>
      <c r="AL260" s="162"/>
    </row>
    <row r="261" spans="1:38" s="131" customFormat="1" ht="123" customHeight="1">
      <c r="A261" s="208"/>
      <c r="B261" s="164"/>
      <c r="C261" s="165"/>
      <c r="D261" s="165"/>
      <c r="E261" s="166"/>
      <c r="F261" s="166"/>
      <c r="G261" s="166"/>
      <c r="H261" s="162"/>
      <c r="I261" s="162"/>
      <c r="J261" s="162"/>
      <c r="K261" s="163"/>
      <c r="L261" s="166"/>
      <c r="M261" s="167"/>
      <c r="N261" s="167"/>
      <c r="O261" s="165"/>
      <c r="P261" s="166"/>
      <c r="Q261" s="166"/>
      <c r="R261" s="166"/>
      <c r="S261" s="168"/>
      <c r="T261" s="169"/>
      <c r="U261" s="169"/>
      <c r="V261" s="169"/>
      <c r="W261" s="169"/>
      <c r="X261" s="169"/>
      <c r="Y261" s="169"/>
      <c r="Z261" s="163"/>
      <c r="AA261" s="163"/>
      <c r="AB261" s="155"/>
      <c r="AC261" s="163"/>
      <c r="AD261" s="155"/>
      <c r="AE261" s="155"/>
      <c r="AF261" s="167"/>
      <c r="AG261" s="166"/>
      <c r="AH261" s="165"/>
      <c r="AI261" s="165"/>
      <c r="AJ261" s="165"/>
      <c r="AK261" s="165"/>
      <c r="AL261" s="162"/>
    </row>
    <row r="262" spans="1:38" s="131" customFormat="1" ht="123" customHeight="1">
      <c r="A262" s="208"/>
      <c r="B262" s="164"/>
      <c r="C262" s="165"/>
      <c r="D262" s="165"/>
      <c r="E262" s="166"/>
      <c r="F262" s="166"/>
      <c r="G262" s="166"/>
      <c r="H262" s="162"/>
      <c r="I262" s="162"/>
      <c r="J262" s="162"/>
      <c r="K262" s="163"/>
      <c r="L262" s="166"/>
      <c r="M262" s="167"/>
      <c r="N262" s="167"/>
      <c r="O262" s="165"/>
      <c r="P262" s="166"/>
      <c r="Q262" s="166"/>
      <c r="R262" s="166"/>
      <c r="S262" s="168"/>
      <c r="T262" s="169"/>
      <c r="U262" s="169"/>
      <c r="V262" s="169"/>
      <c r="W262" s="169"/>
      <c r="X262" s="169"/>
      <c r="Y262" s="169"/>
      <c r="Z262" s="163"/>
      <c r="AA262" s="163"/>
      <c r="AB262" s="155"/>
      <c r="AC262" s="163"/>
      <c r="AD262" s="155"/>
      <c r="AE262" s="155"/>
      <c r="AF262" s="167"/>
      <c r="AG262" s="166"/>
      <c r="AH262" s="165"/>
      <c r="AI262" s="165"/>
      <c r="AJ262" s="165"/>
      <c r="AK262" s="165"/>
      <c r="AL262" s="162"/>
    </row>
    <row r="263" spans="1:38" s="131" customFormat="1" ht="123" customHeight="1">
      <c r="A263" s="208"/>
      <c r="B263" s="164"/>
      <c r="C263" s="165"/>
      <c r="D263" s="165"/>
      <c r="E263" s="166"/>
      <c r="F263" s="166"/>
      <c r="G263" s="166"/>
      <c r="H263" s="162"/>
      <c r="I263" s="162"/>
      <c r="J263" s="162"/>
      <c r="K263" s="163"/>
      <c r="L263" s="166"/>
      <c r="M263" s="167"/>
      <c r="N263" s="167"/>
      <c r="O263" s="165"/>
      <c r="P263" s="166"/>
      <c r="Q263" s="166"/>
      <c r="R263" s="166"/>
      <c r="S263" s="168"/>
      <c r="T263" s="169"/>
      <c r="U263" s="169"/>
      <c r="V263" s="169"/>
      <c r="W263" s="169"/>
      <c r="X263" s="169"/>
      <c r="Y263" s="169"/>
      <c r="Z263" s="163"/>
      <c r="AA263" s="163"/>
      <c r="AB263" s="155"/>
      <c r="AC263" s="163"/>
      <c r="AD263" s="155"/>
      <c r="AE263" s="155"/>
      <c r="AF263" s="167"/>
      <c r="AG263" s="166"/>
      <c r="AH263" s="165"/>
      <c r="AI263" s="165"/>
      <c r="AJ263" s="165"/>
      <c r="AK263" s="165"/>
      <c r="AL263" s="162"/>
    </row>
    <row r="264" spans="1:38" s="131" customFormat="1" ht="123" customHeight="1">
      <c r="A264" s="208"/>
      <c r="B264" s="164"/>
      <c r="C264" s="165"/>
      <c r="D264" s="165"/>
      <c r="E264" s="166"/>
      <c r="F264" s="166"/>
      <c r="G264" s="166"/>
      <c r="H264" s="162"/>
      <c r="I264" s="162"/>
      <c r="J264" s="162"/>
      <c r="K264" s="163"/>
      <c r="L264" s="166"/>
      <c r="M264" s="167"/>
      <c r="N264" s="167"/>
      <c r="O264" s="165"/>
      <c r="P264" s="166"/>
      <c r="Q264" s="166"/>
      <c r="R264" s="166"/>
      <c r="S264" s="168"/>
      <c r="T264" s="169"/>
      <c r="U264" s="169"/>
      <c r="V264" s="169"/>
      <c r="W264" s="169"/>
      <c r="X264" s="169"/>
      <c r="Y264" s="169"/>
      <c r="Z264" s="163"/>
      <c r="AA264" s="163"/>
      <c r="AB264" s="155"/>
      <c r="AC264" s="163"/>
      <c r="AD264" s="155"/>
      <c r="AE264" s="155"/>
      <c r="AF264" s="167"/>
      <c r="AG264" s="166"/>
      <c r="AH264" s="165"/>
      <c r="AI264" s="165"/>
      <c r="AJ264" s="165"/>
      <c r="AK264" s="165"/>
      <c r="AL264" s="162"/>
    </row>
    <row r="265" spans="1:38" s="131" customFormat="1" ht="123" customHeight="1">
      <c r="A265" s="208"/>
      <c r="B265" s="164"/>
      <c r="C265" s="165"/>
      <c r="D265" s="165"/>
      <c r="E265" s="166"/>
      <c r="F265" s="166"/>
      <c r="G265" s="166"/>
      <c r="H265" s="162"/>
      <c r="I265" s="162"/>
      <c r="J265" s="162"/>
      <c r="K265" s="163"/>
      <c r="L265" s="166"/>
      <c r="M265" s="167"/>
      <c r="N265" s="167"/>
      <c r="O265" s="165"/>
      <c r="P265" s="166"/>
      <c r="Q265" s="166"/>
      <c r="R265" s="166"/>
      <c r="S265" s="168"/>
      <c r="T265" s="169"/>
      <c r="U265" s="169"/>
      <c r="V265" s="169"/>
      <c r="W265" s="169"/>
      <c r="X265" s="169"/>
      <c r="Y265" s="169"/>
      <c r="Z265" s="163"/>
      <c r="AA265" s="163"/>
      <c r="AB265" s="155"/>
      <c r="AC265" s="163"/>
      <c r="AD265" s="155"/>
      <c r="AE265" s="155"/>
      <c r="AF265" s="167"/>
      <c r="AG265" s="166"/>
      <c r="AH265" s="165"/>
      <c r="AI265" s="165"/>
      <c r="AJ265" s="165"/>
      <c r="AK265" s="165"/>
      <c r="AL265" s="162"/>
    </row>
    <row r="266" spans="1:38" s="131" customFormat="1" ht="123" customHeight="1">
      <c r="A266" s="208"/>
      <c r="B266" s="164"/>
      <c r="C266" s="165"/>
      <c r="D266" s="165"/>
      <c r="E266" s="166"/>
      <c r="F266" s="166"/>
      <c r="G266" s="166"/>
      <c r="H266" s="162"/>
      <c r="I266" s="162"/>
      <c r="J266" s="162"/>
      <c r="K266" s="163"/>
      <c r="L266" s="166"/>
      <c r="M266" s="167"/>
      <c r="N266" s="167"/>
      <c r="O266" s="165"/>
      <c r="P266" s="166"/>
      <c r="Q266" s="166"/>
      <c r="R266" s="166"/>
      <c r="S266" s="168"/>
      <c r="T266" s="169"/>
      <c r="U266" s="169"/>
      <c r="V266" s="169"/>
      <c r="W266" s="169"/>
      <c r="X266" s="169"/>
      <c r="Y266" s="169"/>
      <c r="Z266" s="163"/>
      <c r="AA266" s="163"/>
      <c r="AB266" s="155"/>
      <c r="AC266" s="163"/>
      <c r="AD266" s="155"/>
      <c r="AE266" s="155"/>
      <c r="AF266" s="167"/>
      <c r="AG266" s="166"/>
      <c r="AH266" s="165"/>
      <c r="AI266" s="165"/>
      <c r="AJ266" s="165"/>
      <c r="AK266" s="165"/>
      <c r="AL266" s="162"/>
    </row>
    <row r="267" spans="1:38" s="131" customFormat="1" ht="123" customHeight="1">
      <c r="A267" s="208"/>
      <c r="B267" s="164"/>
      <c r="C267" s="165"/>
      <c r="D267" s="165"/>
      <c r="E267" s="166"/>
      <c r="F267" s="166"/>
      <c r="G267" s="166"/>
      <c r="H267" s="162"/>
      <c r="I267" s="162"/>
      <c r="J267" s="162"/>
      <c r="K267" s="163"/>
      <c r="L267" s="166"/>
      <c r="M267" s="167"/>
      <c r="N267" s="167"/>
      <c r="O267" s="165"/>
      <c r="P267" s="166"/>
      <c r="Q267" s="166"/>
      <c r="R267" s="166"/>
      <c r="S267" s="168"/>
      <c r="T267" s="169"/>
      <c r="U267" s="169"/>
      <c r="V267" s="169"/>
      <c r="W267" s="169"/>
      <c r="X267" s="169"/>
      <c r="Y267" s="169"/>
      <c r="Z267" s="163"/>
      <c r="AA267" s="163"/>
      <c r="AB267" s="155"/>
      <c r="AC267" s="163"/>
      <c r="AD267" s="155"/>
      <c r="AE267" s="155"/>
      <c r="AF267" s="167"/>
      <c r="AG267" s="166"/>
      <c r="AH267" s="165"/>
      <c r="AI267" s="165"/>
      <c r="AJ267" s="165"/>
      <c r="AK267" s="165"/>
      <c r="AL267" s="162"/>
    </row>
    <row r="268" spans="1:38" s="131" customFormat="1" ht="123" customHeight="1">
      <c r="A268" s="208"/>
      <c r="B268" s="164"/>
      <c r="C268" s="165"/>
      <c r="D268" s="165"/>
      <c r="E268" s="166"/>
      <c r="F268" s="166"/>
      <c r="G268" s="166"/>
      <c r="H268" s="162"/>
      <c r="I268" s="162"/>
      <c r="J268" s="162"/>
      <c r="K268" s="163"/>
      <c r="L268" s="166"/>
      <c r="M268" s="167"/>
      <c r="N268" s="167"/>
      <c r="O268" s="165"/>
      <c r="P268" s="166"/>
      <c r="Q268" s="166"/>
      <c r="R268" s="166"/>
      <c r="S268" s="168"/>
      <c r="T268" s="169"/>
      <c r="U268" s="169"/>
      <c r="V268" s="169"/>
      <c r="W268" s="169"/>
      <c r="X268" s="169"/>
      <c r="Y268" s="169"/>
      <c r="Z268" s="163"/>
      <c r="AA268" s="163"/>
      <c r="AB268" s="155"/>
      <c r="AC268" s="163"/>
      <c r="AD268" s="155"/>
      <c r="AE268" s="155"/>
      <c r="AF268" s="167"/>
      <c r="AG268" s="166"/>
      <c r="AH268" s="165"/>
      <c r="AI268" s="165"/>
      <c r="AJ268" s="165"/>
      <c r="AK268" s="165"/>
      <c r="AL268" s="162"/>
    </row>
    <row r="269" spans="1:38" s="131" customFormat="1">
      <c r="A269" s="208"/>
      <c r="B269" s="164"/>
      <c r="C269" s="165"/>
      <c r="D269" s="165"/>
      <c r="E269" s="166"/>
      <c r="F269" s="166"/>
      <c r="G269" s="166"/>
      <c r="H269" s="162"/>
      <c r="I269" s="162"/>
      <c r="J269" s="162"/>
      <c r="K269" s="163"/>
      <c r="L269" s="166"/>
      <c r="M269" s="167"/>
      <c r="N269" s="167"/>
      <c r="O269" s="165"/>
      <c r="P269" s="166"/>
      <c r="Q269" s="166"/>
      <c r="R269" s="166"/>
      <c r="S269" s="168"/>
      <c r="T269" s="169"/>
      <c r="U269" s="169"/>
      <c r="V269" s="169"/>
      <c r="W269" s="169"/>
      <c r="X269" s="169"/>
      <c r="Y269" s="169"/>
      <c r="Z269" s="163"/>
      <c r="AA269" s="163"/>
      <c r="AB269" s="155"/>
      <c r="AC269" s="163"/>
      <c r="AD269" s="155"/>
      <c r="AE269" s="155"/>
      <c r="AF269" s="167"/>
      <c r="AG269" s="166"/>
      <c r="AH269" s="165"/>
      <c r="AI269" s="165"/>
      <c r="AJ269" s="165"/>
      <c r="AK269" s="165"/>
      <c r="AL269" s="171"/>
    </row>
    <row r="270" spans="1:38" s="131" customFormat="1">
      <c r="B270" s="172"/>
      <c r="C270" s="173"/>
      <c r="D270" s="173"/>
      <c r="E270" s="174"/>
      <c r="F270" s="174"/>
      <c r="G270" s="174"/>
      <c r="H270" s="171"/>
      <c r="I270" s="171"/>
      <c r="J270" s="132"/>
      <c r="K270" s="132"/>
      <c r="L270" s="174"/>
      <c r="M270" s="132"/>
      <c r="N270" s="132"/>
      <c r="O270" s="171"/>
      <c r="P270" s="132"/>
      <c r="Q270" s="174"/>
      <c r="R270" s="174"/>
      <c r="S270" s="171"/>
      <c r="T270" s="132"/>
      <c r="U270" s="132"/>
      <c r="V270" s="132"/>
      <c r="W270" s="171"/>
      <c r="X270" s="171"/>
      <c r="Y270" s="132"/>
      <c r="Z270" s="132"/>
      <c r="AA270" s="132"/>
      <c r="AB270" s="174"/>
      <c r="AC270" s="132"/>
      <c r="AD270" s="174"/>
      <c r="AE270" s="174"/>
      <c r="AF270" s="132"/>
      <c r="AG270" s="132"/>
      <c r="AH270" s="171"/>
      <c r="AI270" s="171"/>
      <c r="AJ270" s="171"/>
      <c r="AK270" s="171"/>
      <c r="AL270" s="171"/>
    </row>
    <row r="271" spans="1:38" s="131" customFormat="1">
      <c r="B271" s="172"/>
      <c r="C271" s="173"/>
      <c r="D271" s="173"/>
      <c r="E271" s="174"/>
      <c r="F271" s="174"/>
      <c r="G271" s="174"/>
      <c r="H271" s="171"/>
      <c r="I271" s="171"/>
      <c r="J271" s="132"/>
      <c r="K271" s="132"/>
      <c r="L271" s="174"/>
      <c r="M271" s="132"/>
      <c r="N271" s="132"/>
      <c r="O271" s="171"/>
      <c r="P271" s="132"/>
      <c r="Q271" s="174"/>
      <c r="R271" s="174"/>
      <c r="S271" s="171"/>
      <c r="T271" s="132"/>
      <c r="U271" s="132"/>
      <c r="V271" s="132"/>
      <c r="W271" s="171"/>
      <c r="X271" s="171"/>
      <c r="Y271" s="132"/>
      <c r="Z271" s="132"/>
      <c r="AA271" s="132"/>
      <c r="AB271" s="174"/>
      <c r="AC271" s="132"/>
      <c r="AD271" s="174"/>
      <c r="AE271" s="174"/>
      <c r="AF271" s="132"/>
      <c r="AG271" s="132"/>
      <c r="AH271" s="171"/>
      <c r="AI271" s="171"/>
      <c r="AJ271" s="171"/>
      <c r="AK271" s="171"/>
      <c r="AL271" s="171"/>
    </row>
    <row r="272" spans="1:38" s="131" customFormat="1">
      <c r="B272" s="172"/>
      <c r="C272" s="173"/>
      <c r="D272" s="173"/>
      <c r="E272" s="174"/>
      <c r="F272" s="174"/>
      <c r="G272" s="174"/>
      <c r="H272" s="171"/>
      <c r="I272" s="171"/>
      <c r="J272" s="132"/>
      <c r="K272" s="132"/>
      <c r="L272" s="174"/>
      <c r="M272" s="132"/>
      <c r="N272" s="132"/>
      <c r="O272" s="171"/>
      <c r="P272" s="132"/>
      <c r="Q272" s="174"/>
      <c r="R272" s="174"/>
      <c r="S272" s="171"/>
      <c r="T272" s="132"/>
      <c r="U272" s="132"/>
      <c r="V272" s="132"/>
      <c r="W272" s="171"/>
      <c r="X272" s="171"/>
      <c r="Y272" s="132"/>
      <c r="Z272" s="132"/>
      <c r="AA272" s="132"/>
      <c r="AB272" s="174"/>
      <c r="AC272" s="132"/>
      <c r="AD272" s="174"/>
      <c r="AE272" s="174"/>
      <c r="AF272" s="132"/>
      <c r="AG272" s="132"/>
      <c r="AH272" s="171"/>
      <c r="AI272" s="171"/>
      <c r="AJ272" s="171"/>
      <c r="AK272" s="171"/>
      <c r="AL272" s="171"/>
    </row>
    <row r="273" spans="2:38" s="131" customFormat="1">
      <c r="B273" s="172"/>
      <c r="C273" s="173"/>
      <c r="D273" s="173"/>
      <c r="E273" s="174"/>
      <c r="F273" s="174"/>
      <c r="G273" s="174"/>
      <c r="H273" s="171"/>
      <c r="I273" s="171"/>
      <c r="J273" s="132"/>
      <c r="K273" s="132"/>
      <c r="L273" s="174"/>
      <c r="M273" s="132"/>
      <c r="N273" s="132"/>
      <c r="O273" s="171"/>
      <c r="P273" s="132"/>
      <c r="Q273" s="174"/>
      <c r="R273" s="174"/>
      <c r="S273" s="171"/>
      <c r="T273" s="132"/>
      <c r="U273" s="132"/>
      <c r="V273" s="132"/>
      <c r="W273" s="171"/>
      <c r="X273" s="171"/>
      <c r="Y273" s="132"/>
      <c r="Z273" s="132"/>
      <c r="AA273" s="132"/>
      <c r="AB273" s="174"/>
      <c r="AC273" s="132"/>
      <c r="AD273" s="174"/>
      <c r="AE273" s="174"/>
      <c r="AF273" s="132"/>
      <c r="AG273" s="132"/>
      <c r="AH273" s="171"/>
      <c r="AI273" s="171"/>
      <c r="AJ273" s="171"/>
      <c r="AK273" s="171"/>
      <c r="AL273" s="171"/>
    </row>
    <row r="274" spans="2:38" s="131" customFormat="1">
      <c r="B274" s="172"/>
      <c r="C274" s="173"/>
      <c r="D274" s="173"/>
      <c r="E274" s="174"/>
      <c r="F274" s="174"/>
      <c r="G274" s="174"/>
      <c r="H274" s="171"/>
      <c r="I274" s="171"/>
      <c r="J274" s="132"/>
      <c r="K274" s="132"/>
      <c r="L274" s="174"/>
      <c r="M274" s="132"/>
      <c r="N274" s="132"/>
      <c r="O274" s="171"/>
      <c r="P274" s="132"/>
      <c r="Q274" s="174"/>
      <c r="R274" s="174"/>
      <c r="S274" s="171"/>
      <c r="T274" s="132"/>
      <c r="U274" s="132"/>
      <c r="V274" s="132"/>
      <c r="W274" s="171"/>
      <c r="X274" s="171"/>
      <c r="Y274" s="132"/>
      <c r="Z274" s="132"/>
      <c r="AA274" s="132"/>
      <c r="AB274" s="174"/>
      <c r="AC274" s="132"/>
      <c r="AD274" s="174"/>
      <c r="AE274" s="174"/>
      <c r="AF274" s="132"/>
      <c r="AG274" s="132"/>
      <c r="AH274" s="171"/>
      <c r="AI274" s="171"/>
      <c r="AJ274" s="171"/>
      <c r="AK274" s="171"/>
      <c r="AL274" s="171"/>
    </row>
    <row r="275" spans="2:38" s="131" customFormat="1">
      <c r="B275" s="172"/>
      <c r="C275" s="173"/>
      <c r="D275" s="173"/>
      <c r="E275" s="174"/>
      <c r="F275" s="174"/>
      <c r="G275" s="174"/>
      <c r="H275" s="171"/>
      <c r="I275" s="171"/>
      <c r="J275" s="132"/>
      <c r="K275" s="132"/>
      <c r="L275" s="174"/>
      <c r="M275" s="132"/>
      <c r="N275" s="132"/>
      <c r="O275" s="171"/>
      <c r="P275" s="132"/>
      <c r="Q275" s="174"/>
      <c r="R275" s="174"/>
      <c r="S275" s="171"/>
      <c r="T275" s="132"/>
      <c r="U275" s="132"/>
      <c r="V275" s="132"/>
      <c r="W275" s="171"/>
      <c r="X275" s="171"/>
      <c r="Y275" s="132"/>
      <c r="Z275" s="132"/>
      <c r="AA275" s="132"/>
      <c r="AB275" s="174"/>
      <c r="AC275" s="132"/>
      <c r="AD275" s="174"/>
      <c r="AE275" s="174"/>
      <c r="AF275" s="132"/>
      <c r="AG275" s="132"/>
      <c r="AH275" s="171"/>
      <c r="AI275" s="171"/>
      <c r="AJ275" s="171"/>
      <c r="AK275" s="171"/>
      <c r="AL275" s="171"/>
    </row>
    <row r="276" spans="2:38" s="131" customFormat="1">
      <c r="B276" s="172"/>
      <c r="C276" s="173"/>
      <c r="D276" s="173"/>
      <c r="E276" s="174"/>
      <c r="F276" s="174"/>
      <c r="G276" s="174"/>
      <c r="H276" s="171"/>
      <c r="I276" s="171"/>
      <c r="J276" s="132"/>
      <c r="K276" s="132"/>
      <c r="L276" s="174"/>
      <c r="M276" s="132"/>
      <c r="N276" s="132"/>
      <c r="O276" s="171"/>
      <c r="P276" s="132"/>
      <c r="Q276" s="174"/>
      <c r="R276" s="174"/>
      <c r="S276" s="171"/>
      <c r="T276" s="132"/>
      <c r="U276" s="132"/>
      <c r="V276" s="132"/>
      <c r="W276" s="171"/>
      <c r="X276" s="171"/>
      <c r="Y276" s="132"/>
      <c r="Z276" s="132"/>
      <c r="AA276" s="132"/>
      <c r="AB276" s="174"/>
      <c r="AC276" s="132"/>
      <c r="AD276" s="174"/>
      <c r="AE276" s="174"/>
      <c r="AF276" s="132"/>
      <c r="AG276" s="132"/>
      <c r="AH276" s="171"/>
      <c r="AI276" s="171"/>
      <c r="AJ276" s="171"/>
      <c r="AK276" s="171"/>
      <c r="AL276" s="171"/>
    </row>
    <row r="277" spans="2:38" s="131" customFormat="1">
      <c r="B277" s="172"/>
      <c r="C277" s="173"/>
      <c r="D277" s="173"/>
      <c r="E277" s="174"/>
      <c r="F277" s="174"/>
      <c r="G277" s="174"/>
      <c r="H277" s="171"/>
      <c r="I277" s="171"/>
      <c r="J277" s="132"/>
      <c r="K277" s="132"/>
      <c r="L277" s="174"/>
      <c r="M277" s="132"/>
      <c r="N277" s="132"/>
      <c r="O277" s="171"/>
      <c r="P277" s="132"/>
      <c r="Q277" s="174"/>
      <c r="R277" s="174"/>
      <c r="S277" s="171"/>
      <c r="T277" s="132"/>
      <c r="U277" s="132"/>
      <c r="V277" s="132"/>
      <c r="W277" s="171"/>
      <c r="X277" s="171"/>
      <c r="Y277" s="132"/>
      <c r="Z277" s="132"/>
      <c r="AA277" s="132"/>
      <c r="AB277" s="174"/>
      <c r="AC277" s="132"/>
      <c r="AD277" s="174"/>
      <c r="AE277" s="174"/>
      <c r="AF277" s="132"/>
      <c r="AG277" s="132"/>
      <c r="AH277" s="171"/>
      <c r="AI277" s="171"/>
      <c r="AJ277" s="171"/>
      <c r="AK277" s="171"/>
      <c r="AL277" s="171"/>
    </row>
    <row r="278" spans="2:38" s="131" customFormat="1">
      <c r="B278" s="172"/>
      <c r="C278" s="173"/>
      <c r="D278" s="173"/>
      <c r="E278" s="174"/>
      <c r="F278" s="174"/>
      <c r="G278" s="174"/>
      <c r="H278" s="171"/>
      <c r="I278" s="171"/>
      <c r="J278" s="132"/>
      <c r="K278" s="132"/>
      <c r="L278" s="174"/>
      <c r="M278" s="132"/>
      <c r="N278" s="132"/>
      <c r="O278" s="171"/>
      <c r="P278" s="132"/>
      <c r="Q278" s="174"/>
      <c r="R278" s="174"/>
      <c r="S278" s="171"/>
      <c r="T278" s="132"/>
      <c r="U278" s="132"/>
      <c r="V278" s="132"/>
      <c r="W278" s="171"/>
      <c r="X278" s="171"/>
      <c r="Y278" s="132"/>
      <c r="Z278" s="132"/>
      <c r="AA278" s="132"/>
      <c r="AB278" s="174"/>
      <c r="AC278" s="132"/>
      <c r="AD278" s="174"/>
      <c r="AE278" s="174"/>
      <c r="AF278" s="132"/>
      <c r="AG278" s="132"/>
      <c r="AH278" s="171"/>
      <c r="AI278" s="171"/>
      <c r="AJ278" s="171"/>
      <c r="AK278" s="171"/>
      <c r="AL278" s="171"/>
    </row>
    <row r="279" spans="2:38" s="131" customFormat="1">
      <c r="B279" s="172"/>
      <c r="C279" s="173"/>
      <c r="D279" s="173"/>
      <c r="E279" s="174"/>
      <c r="F279" s="174"/>
      <c r="G279" s="174"/>
      <c r="H279" s="171"/>
      <c r="I279" s="171"/>
      <c r="J279" s="132"/>
      <c r="K279" s="132"/>
      <c r="L279" s="174"/>
      <c r="M279" s="132"/>
      <c r="N279" s="132"/>
      <c r="O279" s="171"/>
      <c r="P279" s="132"/>
      <c r="Q279" s="174"/>
      <c r="R279" s="174"/>
      <c r="S279" s="171"/>
      <c r="T279" s="132"/>
      <c r="U279" s="132"/>
      <c r="V279" s="132"/>
      <c r="W279" s="171"/>
      <c r="X279" s="171"/>
      <c r="Y279" s="132"/>
      <c r="Z279" s="132"/>
      <c r="AA279" s="132"/>
      <c r="AB279" s="174"/>
      <c r="AC279" s="132"/>
      <c r="AD279" s="174"/>
      <c r="AE279" s="174"/>
      <c r="AF279" s="132"/>
      <c r="AG279" s="132"/>
      <c r="AH279" s="171"/>
      <c r="AI279" s="171"/>
      <c r="AJ279" s="171"/>
      <c r="AK279" s="171"/>
      <c r="AL279" s="171"/>
    </row>
    <row r="280" spans="2:38" s="131" customFormat="1">
      <c r="B280" s="172"/>
      <c r="C280" s="173"/>
      <c r="D280" s="173"/>
      <c r="E280" s="174"/>
      <c r="F280" s="174"/>
      <c r="G280" s="174"/>
      <c r="H280" s="171"/>
      <c r="I280" s="171"/>
      <c r="J280" s="132"/>
      <c r="K280" s="132"/>
      <c r="L280" s="174"/>
      <c r="M280" s="132"/>
      <c r="N280" s="132"/>
      <c r="O280" s="171"/>
      <c r="P280" s="132"/>
      <c r="Q280" s="174"/>
      <c r="R280" s="174"/>
      <c r="S280" s="171"/>
      <c r="T280" s="132"/>
      <c r="U280" s="132"/>
      <c r="V280" s="132"/>
      <c r="W280" s="171"/>
      <c r="X280" s="171"/>
      <c r="Y280" s="132"/>
      <c r="Z280" s="132"/>
      <c r="AA280" s="132"/>
      <c r="AB280" s="174"/>
      <c r="AC280" s="132"/>
      <c r="AD280" s="174"/>
      <c r="AE280" s="174"/>
      <c r="AF280" s="132"/>
      <c r="AG280" s="132"/>
      <c r="AH280" s="171"/>
      <c r="AI280" s="171"/>
      <c r="AJ280" s="171"/>
      <c r="AK280" s="171"/>
      <c r="AL280" s="171"/>
    </row>
    <row r="281" spans="2:38" s="131" customFormat="1">
      <c r="B281" s="172"/>
      <c r="C281" s="173"/>
      <c r="D281" s="173"/>
      <c r="E281" s="174"/>
      <c r="F281" s="174"/>
      <c r="G281" s="174"/>
      <c r="H281" s="171"/>
      <c r="I281" s="171"/>
      <c r="J281" s="132"/>
      <c r="K281" s="132"/>
      <c r="L281" s="174"/>
      <c r="M281" s="132"/>
      <c r="N281" s="132"/>
      <c r="O281" s="171"/>
      <c r="P281" s="132"/>
      <c r="Q281" s="174"/>
      <c r="R281" s="174"/>
      <c r="S281" s="171"/>
      <c r="T281" s="132"/>
      <c r="U281" s="132"/>
      <c r="V281" s="132"/>
      <c r="W281" s="171"/>
      <c r="X281" s="171"/>
      <c r="Y281" s="132"/>
      <c r="Z281" s="132"/>
      <c r="AA281" s="132"/>
      <c r="AB281" s="174"/>
      <c r="AC281" s="132"/>
      <c r="AD281" s="174"/>
      <c r="AE281" s="174"/>
      <c r="AF281" s="132"/>
      <c r="AG281" s="132"/>
      <c r="AH281" s="171"/>
      <c r="AI281" s="171"/>
      <c r="AJ281" s="171"/>
      <c r="AK281" s="171"/>
      <c r="AL281" s="171"/>
    </row>
    <row r="282" spans="2:38" s="131" customFormat="1">
      <c r="B282" s="172"/>
      <c r="C282" s="173"/>
      <c r="D282" s="173"/>
      <c r="E282" s="174"/>
      <c r="F282" s="174"/>
      <c r="G282" s="174"/>
      <c r="H282" s="171"/>
      <c r="I282" s="171"/>
      <c r="J282" s="132"/>
      <c r="K282" s="132"/>
      <c r="L282" s="174"/>
      <c r="M282" s="132"/>
      <c r="N282" s="132"/>
      <c r="O282" s="171"/>
      <c r="P282" s="132"/>
      <c r="Q282" s="174"/>
      <c r="R282" s="174"/>
      <c r="S282" s="171"/>
      <c r="T282" s="132"/>
      <c r="U282" s="132"/>
      <c r="V282" s="132"/>
      <c r="W282" s="171"/>
      <c r="X282" s="171"/>
      <c r="Y282" s="132"/>
      <c r="Z282" s="132"/>
      <c r="AA282" s="132"/>
      <c r="AB282" s="174"/>
      <c r="AC282" s="132"/>
      <c r="AD282" s="174"/>
      <c r="AE282" s="174"/>
      <c r="AF282" s="132"/>
      <c r="AG282" s="132"/>
      <c r="AH282" s="171"/>
      <c r="AI282" s="171"/>
      <c r="AJ282" s="171"/>
      <c r="AK282" s="171"/>
      <c r="AL282" s="171"/>
    </row>
    <row r="283" spans="2:38" s="131" customFormat="1">
      <c r="B283" s="172"/>
      <c r="C283" s="173"/>
      <c r="D283" s="173"/>
      <c r="E283" s="174"/>
      <c r="F283" s="174"/>
      <c r="G283" s="174"/>
      <c r="H283" s="171"/>
      <c r="I283" s="171"/>
      <c r="J283" s="132"/>
      <c r="K283" s="132"/>
      <c r="L283" s="174"/>
      <c r="M283" s="132"/>
      <c r="N283" s="132"/>
      <c r="O283" s="171"/>
      <c r="P283" s="132"/>
      <c r="Q283" s="174"/>
      <c r="R283" s="174"/>
      <c r="S283" s="171"/>
      <c r="T283" s="132"/>
      <c r="U283" s="132"/>
      <c r="V283" s="132"/>
      <c r="W283" s="171"/>
      <c r="X283" s="171"/>
      <c r="Y283" s="132"/>
      <c r="Z283" s="132"/>
      <c r="AA283" s="132"/>
      <c r="AB283" s="174"/>
      <c r="AC283" s="132"/>
      <c r="AD283" s="174"/>
      <c r="AE283" s="174"/>
      <c r="AF283" s="132"/>
      <c r="AG283" s="132"/>
      <c r="AH283" s="171"/>
      <c r="AI283" s="171"/>
      <c r="AJ283" s="171"/>
      <c r="AK283" s="171"/>
      <c r="AL283" s="171"/>
    </row>
    <row r="284" spans="2:38" s="131" customFormat="1">
      <c r="B284" s="172"/>
      <c r="C284" s="173"/>
      <c r="D284" s="173"/>
      <c r="E284" s="174"/>
      <c r="F284" s="174"/>
      <c r="G284" s="174"/>
      <c r="H284" s="171"/>
      <c r="I284" s="171"/>
      <c r="J284" s="132"/>
      <c r="K284" s="132"/>
      <c r="L284" s="174"/>
      <c r="M284" s="132"/>
      <c r="N284" s="132"/>
      <c r="O284" s="171"/>
      <c r="P284" s="132"/>
      <c r="Q284" s="174"/>
      <c r="R284" s="174"/>
      <c r="S284" s="171"/>
      <c r="T284" s="132"/>
      <c r="U284" s="132"/>
      <c r="V284" s="132"/>
      <c r="W284" s="171"/>
      <c r="X284" s="171"/>
      <c r="Y284" s="132"/>
      <c r="Z284" s="132"/>
      <c r="AA284" s="132"/>
      <c r="AB284" s="174"/>
      <c r="AC284" s="132"/>
      <c r="AD284" s="174"/>
      <c r="AE284" s="174"/>
      <c r="AF284" s="132"/>
      <c r="AG284" s="132"/>
      <c r="AH284" s="171"/>
      <c r="AI284" s="171"/>
      <c r="AJ284" s="171"/>
      <c r="AK284" s="171"/>
      <c r="AL284" s="171"/>
    </row>
    <row r="285" spans="2:38" s="131" customFormat="1">
      <c r="B285" s="172"/>
      <c r="C285" s="173"/>
      <c r="D285" s="173"/>
      <c r="E285" s="174"/>
      <c r="F285" s="174"/>
      <c r="G285" s="174"/>
      <c r="H285" s="171"/>
      <c r="I285" s="171"/>
      <c r="J285" s="132"/>
      <c r="K285" s="132"/>
      <c r="L285" s="174"/>
      <c r="M285" s="132"/>
      <c r="N285" s="132"/>
      <c r="O285" s="171"/>
      <c r="P285" s="132"/>
      <c r="Q285" s="174"/>
      <c r="R285" s="174"/>
      <c r="S285" s="171"/>
      <c r="T285" s="132"/>
      <c r="U285" s="132"/>
      <c r="V285" s="132"/>
      <c r="W285" s="171"/>
      <c r="X285" s="171"/>
      <c r="Y285" s="132"/>
      <c r="Z285" s="132"/>
      <c r="AA285" s="132"/>
      <c r="AB285" s="174"/>
      <c r="AC285" s="132"/>
      <c r="AD285" s="174"/>
      <c r="AE285" s="174"/>
      <c r="AF285" s="132"/>
      <c r="AG285" s="132"/>
      <c r="AH285" s="171"/>
      <c r="AI285" s="171"/>
      <c r="AJ285" s="171"/>
      <c r="AK285" s="171"/>
      <c r="AL285" s="171"/>
    </row>
    <row r="286" spans="2:38" s="131" customFormat="1">
      <c r="B286" s="172"/>
      <c r="C286" s="173"/>
      <c r="D286" s="173"/>
      <c r="E286" s="174"/>
      <c r="F286" s="174"/>
      <c r="G286" s="174"/>
      <c r="H286" s="171"/>
      <c r="I286" s="171"/>
      <c r="J286" s="132"/>
      <c r="K286" s="132"/>
      <c r="L286" s="174"/>
      <c r="M286" s="132"/>
      <c r="N286" s="132"/>
      <c r="O286" s="171"/>
      <c r="P286" s="132"/>
      <c r="Q286" s="174"/>
      <c r="R286" s="174"/>
      <c r="S286" s="171"/>
      <c r="T286" s="132"/>
      <c r="U286" s="132"/>
      <c r="V286" s="132"/>
      <c r="W286" s="171"/>
      <c r="X286" s="171"/>
      <c r="Y286" s="132"/>
      <c r="Z286" s="132"/>
      <c r="AA286" s="132"/>
      <c r="AB286" s="174"/>
      <c r="AC286" s="132"/>
      <c r="AD286" s="174"/>
      <c r="AE286" s="174"/>
      <c r="AF286" s="132"/>
      <c r="AG286" s="132"/>
      <c r="AH286" s="171"/>
      <c r="AI286" s="171"/>
      <c r="AJ286" s="171"/>
      <c r="AK286" s="171"/>
      <c r="AL286" s="171"/>
    </row>
    <row r="287" spans="2:38" s="131" customFormat="1">
      <c r="B287" s="172"/>
      <c r="C287" s="173"/>
      <c r="D287" s="173"/>
      <c r="E287" s="174"/>
      <c r="F287" s="174"/>
      <c r="G287" s="174"/>
      <c r="H287" s="171"/>
      <c r="I287" s="171"/>
      <c r="J287" s="132"/>
      <c r="K287" s="132"/>
      <c r="L287" s="174"/>
      <c r="M287" s="132"/>
      <c r="N287" s="132"/>
      <c r="O287" s="171"/>
      <c r="P287" s="132"/>
      <c r="Q287" s="174"/>
      <c r="R287" s="174"/>
      <c r="S287" s="171"/>
      <c r="T287" s="132"/>
      <c r="U287" s="132"/>
      <c r="V287" s="132"/>
      <c r="W287" s="171"/>
      <c r="X287" s="171"/>
      <c r="Y287" s="132"/>
      <c r="Z287" s="132"/>
      <c r="AA287" s="132"/>
      <c r="AB287" s="174"/>
      <c r="AC287" s="132"/>
      <c r="AD287" s="174"/>
      <c r="AE287" s="174"/>
      <c r="AF287" s="132"/>
      <c r="AG287" s="132"/>
      <c r="AH287" s="171"/>
      <c r="AI287" s="171"/>
      <c r="AJ287" s="171"/>
      <c r="AK287" s="171"/>
      <c r="AL287" s="171"/>
    </row>
    <row r="288" spans="2:38" s="131" customFormat="1">
      <c r="B288" s="172"/>
      <c r="C288" s="173"/>
      <c r="D288" s="173"/>
      <c r="E288" s="174"/>
      <c r="F288" s="174"/>
      <c r="G288" s="174"/>
      <c r="H288" s="171"/>
      <c r="I288" s="171"/>
      <c r="J288" s="132"/>
      <c r="K288" s="132"/>
      <c r="L288" s="174"/>
      <c r="M288" s="132"/>
      <c r="N288" s="132"/>
      <c r="O288" s="171"/>
      <c r="P288" s="132"/>
      <c r="Q288" s="174"/>
      <c r="R288" s="174"/>
      <c r="S288" s="171"/>
      <c r="T288" s="132"/>
      <c r="U288" s="132"/>
      <c r="V288" s="132"/>
      <c r="W288" s="171"/>
      <c r="X288" s="171"/>
      <c r="Y288" s="132"/>
      <c r="Z288" s="132"/>
      <c r="AA288" s="132"/>
      <c r="AB288" s="174"/>
      <c r="AC288" s="132"/>
      <c r="AD288" s="174"/>
      <c r="AE288" s="174"/>
      <c r="AF288" s="132"/>
      <c r="AG288" s="132"/>
      <c r="AH288" s="171"/>
      <c r="AI288" s="171"/>
      <c r="AJ288" s="171"/>
      <c r="AK288" s="171"/>
      <c r="AL288" s="171"/>
    </row>
    <row r="289" spans="2:38" s="131" customFormat="1">
      <c r="B289" s="172"/>
      <c r="C289" s="173"/>
      <c r="D289" s="173"/>
      <c r="E289" s="174"/>
      <c r="F289" s="174"/>
      <c r="G289" s="174"/>
      <c r="H289" s="171"/>
      <c r="I289" s="171"/>
      <c r="J289" s="132"/>
      <c r="K289" s="132"/>
      <c r="L289" s="174"/>
      <c r="M289" s="132"/>
      <c r="N289" s="132"/>
      <c r="O289" s="171"/>
      <c r="P289" s="132"/>
      <c r="Q289" s="174"/>
      <c r="R289" s="174"/>
      <c r="S289" s="171"/>
      <c r="T289" s="132"/>
      <c r="U289" s="132"/>
      <c r="V289" s="132"/>
      <c r="W289" s="171"/>
      <c r="X289" s="171"/>
      <c r="Y289" s="132"/>
      <c r="Z289" s="132"/>
      <c r="AA289" s="132"/>
      <c r="AB289" s="174"/>
      <c r="AC289" s="132"/>
      <c r="AD289" s="174"/>
      <c r="AE289" s="174"/>
      <c r="AF289" s="132"/>
      <c r="AG289" s="132"/>
      <c r="AH289" s="171"/>
      <c r="AI289" s="171"/>
      <c r="AJ289" s="171"/>
      <c r="AK289" s="171"/>
      <c r="AL289" s="171"/>
    </row>
    <row r="290" spans="2:38" s="131" customFormat="1">
      <c r="B290" s="172"/>
      <c r="C290" s="173"/>
      <c r="D290" s="173"/>
      <c r="E290" s="174"/>
      <c r="F290" s="174"/>
      <c r="G290" s="174"/>
      <c r="H290" s="171"/>
      <c r="I290" s="171"/>
      <c r="J290" s="132"/>
      <c r="K290" s="132"/>
      <c r="L290" s="174"/>
      <c r="M290" s="132"/>
      <c r="N290" s="132"/>
      <c r="O290" s="171"/>
      <c r="P290" s="132"/>
      <c r="Q290" s="174"/>
      <c r="R290" s="174"/>
      <c r="S290" s="171"/>
      <c r="T290" s="132"/>
      <c r="U290" s="132"/>
      <c r="V290" s="132"/>
      <c r="W290" s="171"/>
      <c r="X290" s="171"/>
      <c r="Y290" s="132"/>
      <c r="Z290" s="132"/>
      <c r="AA290" s="132"/>
      <c r="AB290" s="174"/>
      <c r="AC290" s="132"/>
      <c r="AD290" s="174"/>
      <c r="AE290" s="174"/>
      <c r="AF290" s="132"/>
      <c r="AG290" s="132"/>
      <c r="AH290" s="171"/>
      <c r="AI290" s="171"/>
      <c r="AJ290" s="171"/>
      <c r="AK290" s="171"/>
      <c r="AL290" s="171"/>
    </row>
    <row r="291" spans="2:38" s="131" customFormat="1">
      <c r="B291" s="172"/>
      <c r="C291" s="173"/>
      <c r="D291" s="173"/>
      <c r="E291" s="174"/>
      <c r="F291" s="174"/>
      <c r="G291" s="174"/>
      <c r="H291" s="171"/>
      <c r="I291" s="171"/>
      <c r="J291" s="132"/>
      <c r="K291" s="132"/>
      <c r="L291" s="174"/>
      <c r="M291" s="132"/>
      <c r="N291" s="132"/>
      <c r="O291" s="171"/>
      <c r="P291" s="132"/>
      <c r="Q291" s="174"/>
      <c r="R291" s="174"/>
      <c r="S291" s="171"/>
      <c r="T291" s="132"/>
      <c r="U291" s="132"/>
      <c r="V291" s="132"/>
      <c r="W291" s="171"/>
      <c r="X291" s="171"/>
      <c r="Y291" s="132"/>
      <c r="Z291" s="132"/>
      <c r="AA291" s="132"/>
      <c r="AB291" s="174"/>
      <c r="AC291" s="132"/>
      <c r="AD291" s="174"/>
      <c r="AE291" s="174"/>
      <c r="AF291" s="132"/>
      <c r="AG291" s="132"/>
      <c r="AH291" s="171"/>
      <c r="AI291" s="171"/>
      <c r="AJ291" s="171"/>
      <c r="AK291" s="171"/>
      <c r="AL291" s="171"/>
    </row>
    <row r="292" spans="2:38" s="131" customFormat="1">
      <c r="B292" s="172"/>
      <c r="C292" s="173"/>
      <c r="D292" s="173"/>
      <c r="E292" s="174"/>
      <c r="F292" s="174"/>
      <c r="G292" s="174"/>
      <c r="H292" s="171"/>
      <c r="I292" s="171"/>
      <c r="J292" s="132"/>
      <c r="K292" s="132"/>
      <c r="L292" s="174"/>
      <c r="M292" s="132"/>
      <c r="N292" s="132"/>
      <c r="O292" s="171"/>
      <c r="P292" s="132"/>
      <c r="Q292" s="174"/>
      <c r="R292" s="174"/>
      <c r="S292" s="171"/>
      <c r="T292" s="132"/>
      <c r="U292" s="132"/>
      <c r="V292" s="132"/>
      <c r="W292" s="171"/>
      <c r="X292" s="171"/>
      <c r="Y292" s="132"/>
      <c r="Z292" s="132"/>
      <c r="AA292" s="132"/>
      <c r="AB292" s="174"/>
      <c r="AC292" s="132"/>
      <c r="AD292" s="174"/>
      <c r="AE292" s="174"/>
      <c r="AF292" s="132"/>
      <c r="AG292" s="132"/>
      <c r="AH292" s="171"/>
      <c r="AI292" s="171"/>
      <c r="AJ292" s="171"/>
      <c r="AK292" s="171"/>
      <c r="AL292" s="171"/>
    </row>
    <row r="293" spans="2:38" s="131" customFormat="1">
      <c r="B293" s="172"/>
      <c r="C293" s="173"/>
      <c r="D293" s="173"/>
      <c r="E293" s="174"/>
      <c r="F293" s="174"/>
      <c r="G293" s="174"/>
      <c r="H293" s="171"/>
      <c r="I293" s="171"/>
      <c r="J293" s="132"/>
      <c r="K293" s="132"/>
      <c r="L293" s="174"/>
      <c r="M293" s="132"/>
      <c r="N293" s="132"/>
      <c r="O293" s="171"/>
      <c r="P293" s="132"/>
      <c r="Q293" s="174"/>
      <c r="R293" s="174"/>
      <c r="S293" s="171"/>
      <c r="T293" s="132"/>
      <c r="U293" s="132"/>
      <c r="V293" s="132"/>
      <c r="W293" s="171"/>
      <c r="X293" s="171"/>
      <c r="Y293" s="132"/>
      <c r="Z293" s="132"/>
      <c r="AA293" s="132"/>
      <c r="AB293" s="174"/>
      <c r="AC293" s="132"/>
      <c r="AD293" s="174"/>
      <c r="AE293" s="174"/>
      <c r="AF293" s="132"/>
      <c r="AG293" s="132"/>
      <c r="AH293" s="171"/>
      <c r="AI293" s="171"/>
      <c r="AJ293" s="171"/>
      <c r="AK293" s="171"/>
      <c r="AL293" s="171"/>
    </row>
    <row r="294" spans="2:38" s="131" customFormat="1">
      <c r="B294" s="172"/>
      <c r="C294" s="173"/>
      <c r="D294" s="173"/>
      <c r="E294" s="174"/>
      <c r="F294" s="174"/>
      <c r="G294" s="174"/>
      <c r="H294" s="171"/>
      <c r="I294" s="171"/>
      <c r="J294" s="132"/>
      <c r="K294" s="132"/>
      <c r="L294" s="174"/>
      <c r="M294" s="132"/>
      <c r="N294" s="132"/>
      <c r="O294" s="171"/>
      <c r="P294" s="132"/>
      <c r="Q294" s="174"/>
      <c r="R294" s="174"/>
      <c r="S294" s="171"/>
      <c r="T294" s="132"/>
      <c r="U294" s="132"/>
      <c r="V294" s="132"/>
      <c r="W294" s="171"/>
      <c r="X294" s="171"/>
      <c r="Y294" s="132"/>
      <c r="Z294" s="132"/>
      <c r="AA294" s="132"/>
      <c r="AB294" s="174"/>
      <c r="AC294" s="132"/>
      <c r="AD294" s="174"/>
      <c r="AE294" s="174"/>
      <c r="AF294" s="132"/>
      <c r="AG294" s="132"/>
      <c r="AH294" s="171"/>
      <c r="AI294" s="171"/>
      <c r="AJ294" s="171"/>
      <c r="AK294" s="171"/>
      <c r="AL294" s="171"/>
    </row>
    <row r="295" spans="2:38" s="131" customFormat="1">
      <c r="B295" s="172"/>
      <c r="C295" s="173"/>
      <c r="D295" s="173"/>
      <c r="E295" s="174"/>
      <c r="F295" s="174"/>
      <c r="G295" s="174"/>
      <c r="H295" s="171"/>
      <c r="I295" s="171"/>
      <c r="J295" s="132"/>
      <c r="K295" s="132"/>
      <c r="L295" s="174"/>
      <c r="M295" s="132"/>
      <c r="N295" s="132"/>
      <c r="O295" s="171"/>
      <c r="P295" s="132"/>
      <c r="Q295" s="174"/>
      <c r="R295" s="174"/>
      <c r="S295" s="171"/>
      <c r="T295" s="132"/>
      <c r="U295" s="132"/>
      <c r="V295" s="132"/>
      <c r="W295" s="171"/>
      <c r="X295" s="171"/>
      <c r="Y295" s="132"/>
      <c r="Z295" s="132"/>
      <c r="AA295" s="132"/>
      <c r="AB295" s="174"/>
      <c r="AC295" s="132"/>
      <c r="AD295" s="174"/>
      <c r="AE295" s="174"/>
      <c r="AF295" s="132"/>
      <c r="AG295" s="132"/>
      <c r="AH295" s="171"/>
      <c r="AI295" s="171"/>
      <c r="AJ295" s="171"/>
      <c r="AK295" s="171"/>
      <c r="AL295" s="171"/>
    </row>
    <row r="296" spans="2:38" s="131" customFormat="1">
      <c r="B296" s="172"/>
      <c r="C296" s="173"/>
      <c r="D296" s="173"/>
      <c r="E296" s="174"/>
      <c r="F296" s="174"/>
      <c r="G296" s="174"/>
      <c r="H296" s="171"/>
      <c r="I296" s="171"/>
      <c r="J296" s="132"/>
      <c r="K296" s="132"/>
      <c r="L296" s="174"/>
      <c r="M296" s="132"/>
      <c r="N296" s="132"/>
      <c r="O296" s="171"/>
      <c r="P296" s="132"/>
      <c r="Q296" s="174"/>
      <c r="R296" s="174"/>
      <c r="S296" s="171"/>
      <c r="T296" s="132"/>
      <c r="U296" s="132"/>
      <c r="V296" s="132"/>
      <c r="W296" s="171"/>
      <c r="X296" s="171"/>
      <c r="Y296" s="132"/>
      <c r="Z296" s="132"/>
      <c r="AA296" s="132"/>
      <c r="AB296" s="174"/>
      <c r="AC296" s="132"/>
      <c r="AD296" s="174"/>
      <c r="AE296" s="174"/>
      <c r="AF296" s="132"/>
      <c r="AG296" s="132"/>
      <c r="AH296" s="171"/>
      <c r="AI296" s="171"/>
      <c r="AJ296" s="171"/>
      <c r="AK296" s="171"/>
      <c r="AL296" s="171"/>
    </row>
    <row r="297" spans="2:38" s="131" customFormat="1">
      <c r="B297" s="172"/>
      <c r="C297" s="173"/>
      <c r="D297" s="173"/>
      <c r="E297" s="174"/>
      <c r="F297" s="174"/>
      <c r="G297" s="174"/>
      <c r="H297" s="171"/>
      <c r="I297" s="171"/>
      <c r="J297" s="132"/>
      <c r="K297" s="132"/>
      <c r="L297" s="174"/>
      <c r="M297" s="132"/>
      <c r="N297" s="132"/>
      <c r="O297" s="171"/>
      <c r="P297" s="132"/>
      <c r="Q297" s="174"/>
      <c r="R297" s="174"/>
      <c r="S297" s="171"/>
      <c r="T297" s="132"/>
      <c r="U297" s="132"/>
      <c r="V297" s="132"/>
      <c r="W297" s="171"/>
      <c r="X297" s="171"/>
      <c r="Y297" s="132"/>
      <c r="Z297" s="132"/>
      <c r="AA297" s="132"/>
      <c r="AB297" s="174"/>
      <c r="AC297" s="132"/>
      <c r="AD297" s="174"/>
      <c r="AE297" s="174"/>
      <c r="AF297" s="132"/>
      <c r="AG297" s="132"/>
      <c r="AH297" s="171"/>
      <c r="AI297" s="171"/>
      <c r="AJ297" s="171"/>
      <c r="AK297" s="171"/>
      <c r="AL297" s="171"/>
    </row>
    <row r="298" spans="2:38" s="131" customFormat="1">
      <c r="B298" s="172"/>
      <c r="C298" s="173"/>
      <c r="D298" s="173"/>
      <c r="E298" s="174"/>
      <c r="F298" s="174"/>
      <c r="G298" s="174"/>
      <c r="H298" s="171"/>
      <c r="I298" s="171"/>
      <c r="J298" s="132"/>
      <c r="K298" s="132"/>
      <c r="L298" s="174"/>
      <c r="M298" s="132"/>
      <c r="N298" s="132"/>
      <c r="O298" s="171"/>
      <c r="P298" s="132"/>
      <c r="Q298" s="174"/>
      <c r="R298" s="174"/>
      <c r="S298" s="171"/>
      <c r="T298" s="132"/>
      <c r="U298" s="132"/>
      <c r="V298" s="132"/>
      <c r="W298" s="171"/>
      <c r="X298" s="171"/>
      <c r="Y298" s="132"/>
      <c r="Z298" s="132"/>
      <c r="AA298" s="132"/>
      <c r="AB298" s="174"/>
      <c r="AC298" s="132"/>
      <c r="AD298" s="174"/>
      <c r="AE298" s="174"/>
      <c r="AF298" s="132"/>
      <c r="AG298" s="132"/>
      <c r="AH298" s="171"/>
      <c r="AI298" s="171"/>
      <c r="AJ298" s="171"/>
      <c r="AK298" s="171"/>
      <c r="AL298" s="171"/>
    </row>
    <row r="299" spans="2:38" s="131" customFormat="1">
      <c r="B299" s="172"/>
      <c r="C299" s="173"/>
      <c r="D299" s="173"/>
      <c r="E299" s="174"/>
      <c r="F299" s="174"/>
      <c r="G299" s="174"/>
      <c r="H299" s="171"/>
      <c r="I299" s="171"/>
      <c r="J299" s="132"/>
      <c r="K299" s="132"/>
      <c r="L299" s="174"/>
      <c r="M299" s="132"/>
      <c r="N299" s="132"/>
      <c r="O299" s="171"/>
      <c r="P299" s="132"/>
      <c r="Q299" s="174"/>
      <c r="R299" s="174"/>
      <c r="S299" s="171"/>
      <c r="T299" s="132"/>
      <c r="U299" s="132"/>
      <c r="V299" s="132"/>
      <c r="W299" s="171"/>
      <c r="X299" s="171"/>
      <c r="Y299" s="132"/>
      <c r="Z299" s="132"/>
      <c r="AA299" s="132"/>
      <c r="AB299" s="174"/>
      <c r="AC299" s="132"/>
      <c r="AD299" s="174"/>
      <c r="AE299" s="174"/>
      <c r="AF299" s="132"/>
      <c r="AG299" s="132"/>
      <c r="AH299" s="171"/>
      <c r="AI299" s="171"/>
      <c r="AJ299" s="171"/>
      <c r="AK299" s="171"/>
      <c r="AL299" s="171"/>
    </row>
    <row r="300" spans="2:38" s="131" customFormat="1">
      <c r="B300" s="172"/>
      <c r="C300" s="173"/>
      <c r="D300" s="173"/>
      <c r="E300" s="174"/>
      <c r="F300" s="174"/>
      <c r="G300" s="174"/>
      <c r="H300" s="171"/>
      <c r="I300" s="171"/>
      <c r="J300" s="132"/>
      <c r="K300" s="132"/>
      <c r="L300" s="174"/>
      <c r="M300" s="132"/>
      <c r="N300" s="132"/>
      <c r="O300" s="171"/>
      <c r="P300" s="132"/>
      <c r="Q300" s="174"/>
      <c r="R300" s="174"/>
      <c r="S300" s="171"/>
      <c r="T300" s="132"/>
      <c r="U300" s="132"/>
      <c r="V300" s="132"/>
      <c r="W300" s="171"/>
      <c r="X300" s="171"/>
      <c r="Y300" s="132"/>
      <c r="Z300" s="132"/>
      <c r="AA300" s="132"/>
      <c r="AB300" s="174"/>
      <c r="AC300" s="132"/>
      <c r="AD300" s="174"/>
      <c r="AE300" s="174"/>
      <c r="AF300" s="132"/>
      <c r="AG300" s="132"/>
      <c r="AH300" s="171"/>
      <c r="AI300" s="171"/>
      <c r="AJ300" s="171"/>
      <c r="AK300" s="171"/>
      <c r="AL300" s="171"/>
    </row>
    <row r="301" spans="2:38" s="131" customFormat="1">
      <c r="B301" s="172"/>
      <c r="C301" s="173"/>
      <c r="D301" s="173"/>
      <c r="E301" s="174"/>
      <c r="F301" s="174"/>
      <c r="G301" s="174"/>
      <c r="H301" s="171"/>
      <c r="I301" s="171"/>
      <c r="J301" s="132"/>
      <c r="K301" s="132"/>
      <c r="L301" s="174"/>
      <c r="M301" s="132"/>
      <c r="N301" s="132"/>
      <c r="O301" s="171"/>
      <c r="P301" s="132"/>
      <c r="Q301" s="174"/>
      <c r="R301" s="174"/>
      <c r="S301" s="171"/>
      <c r="T301" s="132"/>
      <c r="U301" s="132"/>
      <c r="V301" s="132"/>
      <c r="W301" s="171"/>
      <c r="X301" s="171"/>
      <c r="Y301" s="132"/>
      <c r="Z301" s="132"/>
      <c r="AA301" s="132"/>
      <c r="AB301" s="174"/>
      <c r="AC301" s="132"/>
      <c r="AD301" s="174"/>
      <c r="AE301" s="174"/>
      <c r="AF301" s="132"/>
      <c r="AG301" s="132"/>
      <c r="AH301" s="171"/>
      <c r="AI301" s="171"/>
      <c r="AJ301" s="171"/>
      <c r="AK301" s="171"/>
      <c r="AL301" s="171"/>
    </row>
    <row r="302" spans="2:38" s="131" customFormat="1">
      <c r="B302" s="172"/>
      <c r="C302" s="173"/>
      <c r="D302" s="173"/>
      <c r="E302" s="174"/>
      <c r="F302" s="174"/>
      <c r="G302" s="174"/>
      <c r="H302" s="171"/>
      <c r="I302" s="171"/>
      <c r="J302" s="132"/>
      <c r="K302" s="132"/>
      <c r="L302" s="174"/>
      <c r="M302" s="132"/>
      <c r="N302" s="132"/>
      <c r="O302" s="171"/>
      <c r="P302" s="132"/>
      <c r="Q302" s="174"/>
      <c r="R302" s="174"/>
      <c r="S302" s="171"/>
      <c r="T302" s="132"/>
      <c r="U302" s="132"/>
      <c r="V302" s="132"/>
      <c r="W302" s="171"/>
      <c r="X302" s="171"/>
      <c r="Y302" s="132"/>
      <c r="Z302" s="132"/>
      <c r="AA302" s="132"/>
      <c r="AB302" s="174"/>
      <c r="AC302" s="132"/>
      <c r="AD302" s="174"/>
      <c r="AE302" s="174"/>
      <c r="AF302" s="132"/>
      <c r="AG302" s="132"/>
      <c r="AH302" s="171"/>
      <c r="AI302" s="171"/>
      <c r="AJ302" s="171"/>
      <c r="AK302" s="171"/>
      <c r="AL302" s="171"/>
    </row>
    <row r="303" spans="2:38" s="131" customFormat="1">
      <c r="B303" s="172"/>
      <c r="C303" s="173"/>
      <c r="D303" s="173"/>
      <c r="E303" s="174"/>
      <c r="F303" s="174"/>
      <c r="G303" s="174"/>
      <c r="H303" s="171"/>
      <c r="I303" s="171"/>
      <c r="J303" s="132"/>
      <c r="K303" s="132"/>
      <c r="L303" s="174"/>
      <c r="M303" s="132"/>
      <c r="N303" s="132"/>
      <c r="O303" s="171"/>
      <c r="P303" s="132"/>
      <c r="Q303" s="174"/>
      <c r="R303" s="174"/>
      <c r="S303" s="171"/>
      <c r="T303" s="132"/>
      <c r="U303" s="132"/>
      <c r="V303" s="132"/>
      <c r="W303" s="171"/>
      <c r="X303" s="171"/>
      <c r="Y303" s="132"/>
      <c r="Z303" s="132"/>
      <c r="AA303" s="132"/>
      <c r="AB303" s="174"/>
      <c r="AC303" s="132"/>
      <c r="AD303" s="174"/>
      <c r="AE303" s="174"/>
      <c r="AF303" s="132"/>
      <c r="AG303" s="132"/>
      <c r="AH303" s="171"/>
      <c r="AI303" s="171"/>
      <c r="AJ303" s="171"/>
      <c r="AK303" s="171"/>
      <c r="AL303" s="171"/>
    </row>
    <row r="304" spans="2:38" s="131" customFormat="1">
      <c r="B304" s="172"/>
      <c r="C304" s="173"/>
      <c r="D304" s="173"/>
      <c r="E304" s="174"/>
      <c r="F304" s="174"/>
      <c r="G304" s="174"/>
      <c r="H304" s="171"/>
      <c r="I304" s="171"/>
      <c r="J304" s="132"/>
      <c r="K304" s="132"/>
      <c r="L304" s="174"/>
      <c r="M304" s="132"/>
      <c r="N304" s="132"/>
      <c r="O304" s="171"/>
      <c r="P304" s="132"/>
      <c r="Q304" s="174"/>
      <c r="R304" s="174"/>
      <c r="S304" s="171"/>
      <c r="T304" s="132"/>
      <c r="U304" s="132"/>
      <c r="V304" s="132"/>
      <c r="W304" s="171"/>
      <c r="X304" s="171"/>
      <c r="Y304" s="132"/>
      <c r="Z304" s="132"/>
      <c r="AA304" s="132"/>
      <c r="AB304" s="174"/>
      <c r="AC304" s="132"/>
      <c r="AD304" s="174"/>
      <c r="AE304" s="174"/>
      <c r="AF304" s="132"/>
      <c r="AG304" s="132"/>
      <c r="AH304" s="171"/>
      <c r="AI304" s="171"/>
      <c r="AJ304" s="171"/>
      <c r="AK304" s="171"/>
      <c r="AL304" s="171"/>
    </row>
    <row r="305" spans="2:38" s="131" customFormat="1">
      <c r="B305" s="172"/>
      <c r="C305" s="173"/>
      <c r="D305" s="173"/>
      <c r="E305" s="174"/>
      <c r="F305" s="174"/>
      <c r="G305" s="174"/>
      <c r="H305" s="171"/>
      <c r="I305" s="171"/>
      <c r="J305" s="132"/>
      <c r="K305" s="132"/>
      <c r="L305" s="174"/>
      <c r="M305" s="132"/>
      <c r="N305" s="132"/>
      <c r="O305" s="171"/>
      <c r="P305" s="132"/>
      <c r="Q305" s="174"/>
      <c r="R305" s="174"/>
      <c r="S305" s="171"/>
      <c r="T305" s="132"/>
      <c r="U305" s="132"/>
      <c r="V305" s="132"/>
      <c r="W305" s="171"/>
      <c r="X305" s="171"/>
      <c r="Y305" s="132"/>
      <c r="Z305" s="132"/>
      <c r="AA305" s="132"/>
      <c r="AB305" s="174"/>
      <c r="AC305" s="132"/>
      <c r="AD305" s="174"/>
      <c r="AE305" s="174"/>
      <c r="AF305" s="132"/>
      <c r="AG305" s="132"/>
      <c r="AH305" s="171"/>
      <c r="AI305" s="171"/>
      <c r="AJ305" s="171"/>
      <c r="AK305" s="171"/>
      <c r="AL305" s="171"/>
    </row>
    <row r="306" spans="2:38" s="131" customFormat="1">
      <c r="B306" s="172"/>
      <c r="C306" s="173"/>
      <c r="D306" s="173"/>
      <c r="E306" s="174"/>
      <c r="F306" s="174"/>
      <c r="G306" s="174"/>
      <c r="H306" s="171"/>
      <c r="I306" s="171"/>
      <c r="J306" s="132"/>
      <c r="K306" s="132"/>
      <c r="L306" s="174"/>
      <c r="M306" s="132"/>
      <c r="N306" s="132"/>
      <c r="O306" s="171"/>
      <c r="P306" s="132"/>
      <c r="Q306" s="174"/>
      <c r="R306" s="174"/>
      <c r="S306" s="171"/>
      <c r="T306" s="132"/>
      <c r="U306" s="132"/>
      <c r="V306" s="132"/>
      <c r="W306" s="171"/>
      <c r="X306" s="171"/>
      <c r="Y306" s="132"/>
      <c r="Z306" s="132"/>
      <c r="AA306" s="132"/>
      <c r="AB306" s="174"/>
      <c r="AC306" s="132"/>
      <c r="AD306" s="174"/>
      <c r="AE306" s="174"/>
      <c r="AF306" s="132"/>
      <c r="AG306" s="132"/>
      <c r="AH306" s="171"/>
      <c r="AI306" s="171"/>
      <c r="AJ306" s="171"/>
      <c r="AK306" s="171"/>
      <c r="AL306" s="171"/>
    </row>
    <row r="307" spans="2:38" s="131" customFormat="1">
      <c r="B307" s="172"/>
      <c r="C307" s="173"/>
      <c r="D307" s="173"/>
      <c r="E307" s="174"/>
      <c r="F307" s="174"/>
      <c r="G307" s="174"/>
      <c r="H307" s="171"/>
      <c r="I307" s="171"/>
      <c r="J307" s="132"/>
      <c r="K307" s="132"/>
      <c r="L307" s="174"/>
      <c r="M307" s="132"/>
      <c r="N307" s="132"/>
      <c r="O307" s="171"/>
      <c r="P307" s="132"/>
      <c r="Q307" s="174"/>
      <c r="R307" s="174"/>
      <c r="S307" s="171"/>
      <c r="T307" s="132"/>
      <c r="U307" s="132"/>
      <c r="V307" s="132"/>
      <c r="W307" s="171"/>
      <c r="X307" s="171"/>
      <c r="Y307" s="132"/>
      <c r="Z307" s="132"/>
      <c r="AA307" s="132"/>
      <c r="AB307" s="174"/>
      <c r="AC307" s="132"/>
      <c r="AD307" s="174"/>
      <c r="AE307" s="174"/>
      <c r="AF307" s="132"/>
      <c r="AG307" s="132"/>
      <c r="AH307" s="171"/>
      <c r="AI307" s="171"/>
      <c r="AJ307" s="171"/>
      <c r="AK307" s="171"/>
      <c r="AL307" s="171"/>
    </row>
    <row r="308" spans="2:38" s="131" customFormat="1">
      <c r="B308" s="172"/>
      <c r="C308" s="173"/>
      <c r="D308" s="173"/>
      <c r="E308" s="174"/>
      <c r="F308" s="174"/>
      <c r="G308" s="174"/>
      <c r="H308" s="171"/>
      <c r="I308" s="171"/>
      <c r="J308" s="132"/>
      <c r="K308" s="132"/>
      <c r="L308" s="174"/>
      <c r="M308" s="132"/>
      <c r="N308" s="132"/>
      <c r="O308" s="171"/>
      <c r="P308" s="132"/>
      <c r="Q308" s="174"/>
      <c r="R308" s="174"/>
      <c r="S308" s="171"/>
      <c r="T308" s="132"/>
      <c r="U308" s="132"/>
      <c r="V308" s="132"/>
      <c r="W308" s="171"/>
      <c r="X308" s="171"/>
      <c r="Y308" s="132"/>
      <c r="Z308" s="132"/>
      <c r="AA308" s="132"/>
      <c r="AB308" s="174"/>
      <c r="AC308" s="132"/>
      <c r="AD308" s="174"/>
      <c r="AE308" s="174"/>
      <c r="AF308" s="132"/>
      <c r="AG308" s="132"/>
      <c r="AH308" s="171"/>
      <c r="AI308" s="171"/>
      <c r="AJ308" s="171"/>
      <c r="AK308" s="171"/>
      <c r="AL308" s="171"/>
    </row>
    <row r="309" spans="2:38" s="131" customFormat="1">
      <c r="B309" s="172"/>
      <c r="C309" s="173"/>
      <c r="D309" s="173"/>
      <c r="E309" s="174"/>
      <c r="F309" s="174"/>
      <c r="G309" s="174"/>
      <c r="H309" s="171"/>
      <c r="I309" s="171"/>
      <c r="J309" s="132"/>
      <c r="K309" s="132"/>
      <c r="L309" s="174"/>
      <c r="M309" s="132"/>
      <c r="N309" s="132"/>
      <c r="O309" s="171"/>
      <c r="P309" s="132"/>
      <c r="Q309" s="174"/>
      <c r="R309" s="174"/>
      <c r="S309" s="171"/>
      <c r="T309" s="132"/>
      <c r="U309" s="132"/>
      <c r="V309" s="132"/>
      <c r="W309" s="171"/>
      <c r="X309" s="171"/>
      <c r="Y309" s="132"/>
      <c r="Z309" s="132"/>
      <c r="AA309" s="132"/>
      <c r="AB309" s="174"/>
      <c r="AC309" s="132"/>
      <c r="AD309" s="174"/>
      <c r="AE309" s="174"/>
      <c r="AF309" s="132"/>
      <c r="AG309" s="132"/>
      <c r="AH309" s="171"/>
      <c r="AI309" s="171"/>
      <c r="AJ309" s="171"/>
      <c r="AK309" s="171"/>
      <c r="AL309" s="171"/>
    </row>
    <row r="310" spans="2:38" s="131" customFormat="1">
      <c r="B310" s="172"/>
      <c r="C310" s="173"/>
      <c r="D310" s="173"/>
      <c r="E310" s="174"/>
      <c r="F310" s="174"/>
      <c r="G310" s="174"/>
      <c r="H310" s="171"/>
      <c r="I310" s="171"/>
      <c r="J310" s="132"/>
      <c r="K310" s="132"/>
      <c r="L310" s="174"/>
      <c r="M310" s="132"/>
      <c r="N310" s="132"/>
      <c r="O310" s="171"/>
      <c r="P310" s="132"/>
      <c r="Q310" s="174"/>
      <c r="R310" s="174"/>
      <c r="S310" s="171"/>
      <c r="T310" s="132"/>
      <c r="U310" s="132"/>
      <c r="V310" s="132"/>
      <c r="W310" s="171"/>
      <c r="X310" s="171"/>
      <c r="Y310" s="132"/>
      <c r="Z310" s="132"/>
      <c r="AA310" s="132"/>
      <c r="AB310" s="174"/>
      <c r="AC310" s="132"/>
      <c r="AD310" s="174"/>
      <c r="AE310" s="174"/>
      <c r="AF310" s="132"/>
      <c r="AG310" s="132"/>
      <c r="AH310" s="171"/>
      <c r="AI310" s="171"/>
      <c r="AJ310" s="171"/>
      <c r="AK310" s="171"/>
      <c r="AL310" s="171"/>
    </row>
    <row r="311" spans="2:38" s="131" customFormat="1">
      <c r="B311" s="172"/>
      <c r="C311" s="173"/>
      <c r="D311" s="173"/>
      <c r="E311" s="174"/>
      <c r="F311" s="174"/>
      <c r="G311" s="174"/>
      <c r="H311" s="171"/>
      <c r="I311" s="171"/>
      <c r="J311" s="132"/>
      <c r="K311" s="132"/>
      <c r="L311" s="174"/>
      <c r="M311" s="132"/>
      <c r="N311" s="132"/>
      <c r="O311" s="171"/>
      <c r="P311" s="132"/>
      <c r="Q311" s="174"/>
      <c r="R311" s="174"/>
      <c r="S311" s="171"/>
      <c r="T311" s="132"/>
      <c r="U311" s="132"/>
      <c r="V311" s="132"/>
      <c r="W311" s="171"/>
      <c r="X311" s="171"/>
      <c r="Y311" s="132"/>
      <c r="Z311" s="132"/>
      <c r="AA311" s="132"/>
      <c r="AB311" s="174"/>
      <c r="AC311" s="132"/>
      <c r="AD311" s="174"/>
      <c r="AE311" s="174"/>
      <c r="AF311" s="132"/>
      <c r="AG311" s="132"/>
      <c r="AH311" s="171"/>
      <c r="AI311" s="171"/>
      <c r="AJ311" s="171"/>
      <c r="AK311" s="171"/>
      <c r="AL311" s="171"/>
    </row>
    <row r="312" spans="2:38" s="131" customFormat="1">
      <c r="B312" s="172"/>
      <c r="C312" s="173"/>
      <c r="D312" s="173"/>
      <c r="E312" s="174"/>
      <c r="F312" s="174"/>
      <c r="G312" s="174"/>
      <c r="H312" s="171"/>
      <c r="I312" s="171"/>
      <c r="J312" s="132"/>
      <c r="K312" s="132"/>
      <c r="L312" s="174"/>
      <c r="M312" s="132"/>
      <c r="N312" s="132"/>
      <c r="O312" s="171"/>
      <c r="P312" s="132"/>
      <c r="Q312" s="174"/>
      <c r="R312" s="174"/>
      <c r="S312" s="171"/>
      <c r="T312" s="132"/>
      <c r="U312" s="132"/>
      <c r="V312" s="132"/>
      <c r="W312" s="171"/>
      <c r="X312" s="171"/>
      <c r="Y312" s="132"/>
      <c r="Z312" s="132"/>
      <c r="AA312" s="132"/>
      <c r="AB312" s="174"/>
      <c r="AC312" s="132"/>
      <c r="AD312" s="174"/>
      <c r="AE312" s="174"/>
      <c r="AF312" s="132"/>
      <c r="AG312" s="132"/>
      <c r="AH312" s="171"/>
      <c r="AI312" s="171"/>
      <c r="AJ312" s="171"/>
      <c r="AK312" s="171"/>
      <c r="AL312" s="171"/>
    </row>
    <row r="313" spans="2:38" s="131" customFormat="1">
      <c r="B313" s="172"/>
      <c r="C313" s="173"/>
      <c r="D313" s="173"/>
      <c r="E313" s="174"/>
      <c r="F313" s="174"/>
      <c r="G313" s="174"/>
      <c r="H313" s="171"/>
      <c r="I313" s="171"/>
      <c r="J313" s="132"/>
      <c r="K313" s="132"/>
      <c r="L313" s="174"/>
      <c r="M313" s="132"/>
      <c r="N313" s="132"/>
      <c r="O313" s="171"/>
      <c r="P313" s="132"/>
      <c r="Q313" s="174"/>
      <c r="R313" s="174"/>
      <c r="S313" s="171"/>
      <c r="T313" s="132"/>
      <c r="U313" s="132"/>
      <c r="V313" s="132"/>
      <c r="W313" s="171"/>
      <c r="X313" s="171"/>
      <c r="Y313" s="132"/>
      <c r="Z313" s="132"/>
      <c r="AA313" s="132"/>
      <c r="AB313" s="174"/>
      <c r="AC313" s="132"/>
      <c r="AD313" s="174"/>
      <c r="AE313" s="174"/>
      <c r="AF313" s="132"/>
      <c r="AG313" s="132"/>
      <c r="AH313" s="171"/>
      <c r="AI313" s="171"/>
      <c r="AJ313" s="171"/>
      <c r="AK313" s="171"/>
      <c r="AL313" s="171"/>
    </row>
    <row r="314" spans="2:38" s="131" customFormat="1">
      <c r="B314" s="172"/>
      <c r="C314" s="173"/>
      <c r="D314" s="173"/>
      <c r="E314" s="174"/>
      <c r="F314" s="174"/>
      <c r="G314" s="174"/>
      <c r="H314" s="171"/>
      <c r="I314" s="171"/>
      <c r="J314" s="132"/>
      <c r="K314" s="132"/>
      <c r="L314" s="174"/>
      <c r="M314" s="132"/>
      <c r="N314" s="132"/>
      <c r="O314" s="171"/>
      <c r="P314" s="132"/>
      <c r="Q314" s="174"/>
      <c r="R314" s="174"/>
      <c r="S314" s="171"/>
      <c r="T314" s="132"/>
      <c r="U314" s="132"/>
      <c r="V314" s="132"/>
      <c r="W314" s="171"/>
      <c r="X314" s="171"/>
      <c r="Y314" s="132"/>
      <c r="Z314" s="132"/>
      <c r="AA314" s="132"/>
      <c r="AB314" s="174"/>
      <c r="AC314" s="132"/>
      <c r="AD314" s="174"/>
      <c r="AE314" s="174"/>
      <c r="AF314" s="132"/>
      <c r="AG314" s="132"/>
      <c r="AH314" s="171"/>
      <c r="AI314" s="171"/>
      <c r="AJ314" s="171"/>
      <c r="AK314" s="171"/>
      <c r="AL314" s="171"/>
    </row>
    <row r="315" spans="2:38" s="131" customFormat="1">
      <c r="B315" s="172"/>
      <c r="C315" s="173"/>
      <c r="D315" s="173"/>
      <c r="E315" s="174"/>
      <c r="F315" s="174"/>
      <c r="G315" s="174"/>
      <c r="H315" s="171"/>
      <c r="I315" s="171"/>
      <c r="J315" s="132"/>
      <c r="K315" s="132"/>
      <c r="L315" s="174"/>
      <c r="M315" s="132"/>
      <c r="N315" s="132"/>
      <c r="O315" s="171"/>
      <c r="P315" s="132"/>
      <c r="Q315" s="174"/>
      <c r="R315" s="174"/>
      <c r="S315" s="171"/>
      <c r="T315" s="132"/>
      <c r="U315" s="132"/>
      <c r="V315" s="132"/>
      <c r="W315" s="171"/>
      <c r="X315" s="171"/>
      <c r="Y315" s="132"/>
      <c r="Z315" s="132"/>
      <c r="AA315" s="132"/>
      <c r="AB315" s="174"/>
      <c r="AC315" s="132"/>
      <c r="AD315" s="174"/>
      <c r="AE315" s="174"/>
      <c r="AF315" s="132"/>
      <c r="AG315" s="132"/>
      <c r="AH315" s="171"/>
      <c r="AI315" s="171"/>
      <c r="AJ315" s="171"/>
      <c r="AK315" s="171"/>
      <c r="AL315" s="171"/>
    </row>
    <row r="316" spans="2:38" s="131" customFormat="1">
      <c r="B316" s="172"/>
      <c r="C316" s="173"/>
      <c r="D316" s="173"/>
      <c r="E316" s="174"/>
      <c r="F316" s="174"/>
      <c r="G316" s="174"/>
      <c r="H316" s="171"/>
      <c r="I316" s="171"/>
      <c r="J316" s="132"/>
      <c r="K316" s="132"/>
      <c r="L316" s="174"/>
      <c r="M316" s="132"/>
      <c r="N316" s="132"/>
      <c r="O316" s="171"/>
      <c r="P316" s="132"/>
      <c r="Q316" s="174"/>
      <c r="R316" s="174"/>
      <c r="S316" s="171"/>
      <c r="T316" s="132"/>
      <c r="U316" s="132"/>
      <c r="V316" s="132"/>
      <c r="W316" s="171"/>
      <c r="X316" s="171"/>
      <c r="Y316" s="132"/>
      <c r="Z316" s="132"/>
      <c r="AA316" s="132"/>
      <c r="AB316" s="174"/>
      <c r="AC316" s="132"/>
      <c r="AD316" s="174"/>
      <c r="AE316" s="174"/>
      <c r="AF316" s="132"/>
      <c r="AG316" s="132"/>
      <c r="AH316" s="171"/>
      <c r="AI316" s="171"/>
      <c r="AJ316" s="171"/>
      <c r="AK316" s="171"/>
      <c r="AL316" s="171"/>
    </row>
    <row r="317" spans="2:38" s="131" customFormat="1">
      <c r="B317" s="172"/>
      <c r="C317" s="173"/>
      <c r="D317" s="173"/>
      <c r="E317" s="174"/>
      <c r="F317" s="174"/>
      <c r="G317" s="174"/>
      <c r="H317" s="171"/>
      <c r="I317" s="171"/>
      <c r="J317" s="132"/>
      <c r="K317" s="132"/>
      <c r="L317" s="174"/>
      <c r="M317" s="132"/>
      <c r="N317" s="132"/>
      <c r="O317" s="171"/>
      <c r="P317" s="132"/>
      <c r="Q317" s="174"/>
      <c r="R317" s="174"/>
      <c r="S317" s="171"/>
      <c r="T317" s="132"/>
      <c r="U317" s="132"/>
      <c r="V317" s="132"/>
      <c r="W317" s="171"/>
      <c r="X317" s="171"/>
      <c r="Y317" s="132"/>
      <c r="Z317" s="132"/>
      <c r="AA317" s="132"/>
      <c r="AB317" s="174"/>
      <c r="AC317" s="132"/>
      <c r="AD317" s="174"/>
      <c r="AE317" s="174"/>
      <c r="AF317" s="132"/>
      <c r="AG317" s="132"/>
      <c r="AH317" s="171"/>
      <c r="AI317" s="171"/>
      <c r="AJ317" s="171"/>
      <c r="AK317" s="171"/>
      <c r="AL317" s="171"/>
    </row>
    <row r="318" spans="2:38" s="131" customFormat="1">
      <c r="B318" s="172"/>
      <c r="C318" s="173"/>
      <c r="D318" s="173"/>
      <c r="E318" s="174"/>
      <c r="F318" s="174"/>
      <c r="G318" s="174"/>
      <c r="H318" s="171"/>
      <c r="I318" s="171"/>
      <c r="J318" s="132"/>
      <c r="K318" s="132"/>
      <c r="L318" s="174"/>
      <c r="M318" s="132"/>
      <c r="N318" s="132"/>
      <c r="O318" s="171"/>
      <c r="P318" s="132"/>
      <c r="Q318" s="174"/>
      <c r="R318" s="174"/>
      <c r="S318" s="171"/>
      <c r="T318" s="132"/>
      <c r="U318" s="132"/>
      <c r="V318" s="132"/>
      <c r="W318" s="171"/>
      <c r="X318" s="171"/>
      <c r="Y318" s="132"/>
      <c r="Z318" s="132"/>
      <c r="AA318" s="132"/>
      <c r="AB318" s="174"/>
      <c r="AC318" s="132"/>
      <c r="AD318" s="174"/>
      <c r="AE318" s="174"/>
      <c r="AF318" s="132"/>
      <c r="AG318" s="132"/>
      <c r="AH318" s="171"/>
      <c r="AI318" s="171"/>
      <c r="AJ318" s="171"/>
      <c r="AK318" s="171"/>
      <c r="AL318" s="171"/>
    </row>
    <row r="319" spans="2:38" s="131" customFormat="1">
      <c r="B319" s="172"/>
      <c r="C319" s="173"/>
      <c r="D319" s="173"/>
      <c r="E319" s="174"/>
      <c r="F319" s="174"/>
      <c r="G319" s="174"/>
      <c r="H319" s="171"/>
      <c r="I319" s="171"/>
      <c r="J319" s="132"/>
      <c r="K319" s="132"/>
      <c r="L319" s="174"/>
      <c r="M319" s="132"/>
      <c r="N319" s="132"/>
      <c r="O319" s="171"/>
      <c r="P319" s="132"/>
      <c r="Q319" s="174"/>
      <c r="R319" s="174"/>
      <c r="S319" s="171"/>
      <c r="T319" s="132"/>
      <c r="U319" s="132"/>
      <c r="V319" s="132"/>
      <c r="W319" s="171"/>
      <c r="X319" s="171"/>
      <c r="Y319" s="132"/>
      <c r="Z319" s="132"/>
      <c r="AA319" s="132"/>
      <c r="AB319" s="174"/>
      <c r="AC319" s="132"/>
      <c r="AD319" s="174"/>
      <c r="AE319" s="174"/>
      <c r="AF319" s="132"/>
      <c r="AG319" s="132"/>
      <c r="AH319" s="171"/>
      <c r="AI319" s="171"/>
      <c r="AJ319" s="171"/>
      <c r="AK319" s="171"/>
      <c r="AL319" s="171"/>
    </row>
    <row r="320" spans="2:38" s="131" customFormat="1">
      <c r="B320" s="172"/>
      <c r="C320" s="173"/>
      <c r="D320" s="173"/>
      <c r="E320" s="174"/>
      <c r="F320" s="174"/>
      <c r="G320" s="174"/>
      <c r="H320" s="171"/>
      <c r="I320" s="171"/>
      <c r="J320" s="132"/>
      <c r="K320" s="132"/>
      <c r="L320" s="174"/>
      <c r="M320" s="132"/>
      <c r="N320" s="132"/>
      <c r="O320" s="171"/>
      <c r="P320" s="132"/>
      <c r="Q320" s="174"/>
      <c r="R320" s="174"/>
      <c r="S320" s="171"/>
      <c r="T320" s="132"/>
      <c r="U320" s="132"/>
      <c r="V320" s="132"/>
      <c r="W320" s="171"/>
      <c r="X320" s="171"/>
      <c r="Y320" s="132"/>
      <c r="Z320" s="132"/>
      <c r="AA320" s="132"/>
      <c r="AB320" s="174"/>
      <c r="AC320" s="132"/>
      <c r="AD320" s="174"/>
      <c r="AE320" s="174"/>
      <c r="AF320" s="132"/>
      <c r="AG320" s="132"/>
      <c r="AH320" s="171"/>
      <c r="AI320" s="171"/>
      <c r="AJ320" s="171"/>
      <c r="AK320" s="171"/>
      <c r="AL320" s="171"/>
    </row>
    <row r="321" spans="2:38" s="131" customFormat="1">
      <c r="B321" s="172"/>
      <c r="C321" s="173"/>
      <c r="D321" s="173"/>
      <c r="E321" s="174"/>
      <c r="F321" s="174"/>
      <c r="G321" s="174"/>
      <c r="H321" s="171"/>
      <c r="I321" s="171"/>
      <c r="J321" s="132"/>
      <c r="K321" s="132"/>
      <c r="L321" s="174"/>
      <c r="M321" s="132"/>
      <c r="N321" s="132"/>
      <c r="O321" s="171"/>
      <c r="P321" s="132"/>
      <c r="Q321" s="174"/>
      <c r="R321" s="174"/>
      <c r="S321" s="171"/>
      <c r="T321" s="132"/>
      <c r="U321" s="132"/>
      <c r="V321" s="132"/>
      <c r="W321" s="171"/>
      <c r="X321" s="171"/>
      <c r="Y321" s="132"/>
      <c r="Z321" s="132"/>
      <c r="AA321" s="132"/>
      <c r="AB321" s="174"/>
      <c r="AC321" s="132"/>
      <c r="AD321" s="174"/>
      <c r="AE321" s="174"/>
      <c r="AF321" s="132"/>
      <c r="AG321" s="132"/>
      <c r="AH321" s="171"/>
      <c r="AI321" s="171"/>
      <c r="AJ321" s="171"/>
      <c r="AK321" s="171"/>
      <c r="AL321" s="171"/>
    </row>
    <row r="322" spans="2:38" s="131" customFormat="1">
      <c r="B322" s="172"/>
      <c r="C322" s="173"/>
      <c r="D322" s="173"/>
      <c r="E322" s="174"/>
      <c r="F322" s="174"/>
      <c r="G322" s="174"/>
      <c r="H322" s="171"/>
      <c r="I322" s="171"/>
      <c r="J322" s="132"/>
      <c r="K322" s="132"/>
      <c r="L322" s="174"/>
      <c r="M322" s="132"/>
      <c r="N322" s="132"/>
      <c r="O322" s="171"/>
      <c r="P322" s="132"/>
      <c r="Q322" s="174"/>
      <c r="R322" s="174"/>
      <c r="S322" s="171"/>
      <c r="T322" s="132"/>
      <c r="U322" s="132"/>
      <c r="V322" s="132"/>
      <c r="W322" s="171"/>
      <c r="X322" s="171"/>
      <c r="Y322" s="132"/>
      <c r="Z322" s="132"/>
      <c r="AA322" s="132"/>
      <c r="AB322" s="174"/>
      <c r="AC322" s="132"/>
      <c r="AD322" s="174"/>
      <c r="AE322" s="174"/>
      <c r="AF322" s="132"/>
      <c r="AG322" s="132"/>
      <c r="AH322" s="171"/>
      <c r="AI322" s="171"/>
      <c r="AJ322" s="171"/>
      <c r="AK322" s="171"/>
      <c r="AL322" s="171"/>
    </row>
    <row r="323" spans="2:38" s="131" customFormat="1">
      <c r="B323" s="172"/>
      <c r="C323" s="173"/>
      <c r="D323" s="173"/>
      <c r="E323" s="174"/>
      <c r="F323" s="174"/>
      <c r="G323" s="174"/>
      <c r="H323" s="171"/>
      <c r="I323" s="171"/>
      <c r="J323" s="132"/>
      <c r="K323" s="132"/>
      <c r="L323" s="174"/>
      <c r="M323" s="132"/>
      <c r="N323" s="132"/>
      <c r="O323" s="171"/>
      <c r="P323" s="132"/>
      <c r="Q323" s="174"/>
      <c r="R323" s="174"/>
      <c r="S323" s="171"/>
      <c r="T323" s="132"/>
      <c r="U323" s="132"/>
      <c r="V323" s="132"/>
      <c r="W323" s="171"/>
      <c r="X323" s="171"/>
      <c r="Y323" s="132"/>
      <c r="Z323" s="132"/>
      <c r="AA323" s="132"/>
      <c r="AB323" s="174"/>
      <c r="AC323" s="132"/>
      <c r="AD323" s="174"/>
      <c r="AE323" s="174"/>
      <c r="AF323" s="132"/>
      <c r="AG323" s="132"/>
      <c r="AH323" s="171"/>
      <c r="AI323" s="171"/>
      <c r="AJ323" s="171"/>
      <c r="AK323" s="171"/>
      <c r="AL323" s="171"/>
    </row>
    <row r="324" spans="2:38" s="131" customFormat="1">
      <c r="B324" s="172"/>
      <c r="C324" s="173"/>
      <c r="D324" s="173"/>
      <c r="E324" s="174"/>
      <c r="F324" s="174"/>
      <c r="G324" s="174"/>
      <c r="H324" s="171"/>
      <c r="I324" s="171"/>
      <c r="J324" s="132"/>
      <c r="K324" s="132"/>
      <c r="L324" s="174"/>
      <c r="M324" s="132"/>
      <c r="N324" s="132"/>
      <c r="O324" s="171"/>
      <c r="P324" s="132"/>
      <c r="Q324" s="174"/>
      <c r="R324" s="174"/>
      <c r="S324" s="171"/>
      <c r="T324" s="132"/>
      <c r="U324" s="132"/>
      <c r="V324" s="132"/>
      <c r="W324" s="171"/>
      <c r="X324" s="171"/>
      <c r="Y324" s="132"/>
      <c r="Z324" s="132"/>
      <c r="AA324" s="132"/>
      <c r="AB324" s="174"/>
      <c r="AC324" s="132"/>
      <c r="AD324" s="174"/>
      <c r="AE324" s="174"/>
      <c r="AF324" s="132"/>
      <c r="AG324" s="132"/>
      <c r="AH324" s="171"/>
      <c r="AI324" s="171"/>
      <c r="AJ324" s="171"/>
      <c r="AK324" s="171"/>
      <c r="AL324" s="171"/>
    </row>
    <row r="325" spans="2:38" s="131" customFormat="1">
      <c r="B325" s="172"/>
      <c r="C325" s="173"/>
      <c r="D325" s="173"/>
      <c r="E325" s="174"/>
      <c r="F325" s="174"/>
      <c r="G325" s="174"/>
      <c r="H325" s="171"/>
      <c r="I325" s="171"/>
      <c r="J325" s="132"/>
      <c r="K325" s="132"/>
      <c r="L325" s="174"/>
      <c r="M325" s="132"/>
      <c r="N325" s="132"/>
      <c r="O325" s="171"/>
      <c r="P325" s="132"/>
      <c r="Q325" s="174"/>
      <c r="R325" s="174"/>
      <c r="S325" s="171"/>
      <c r="T325" s="132"/>
      <c r="U325" s="132"/>
      <c r="V325" s="132"/>
      <c r="W325" s="171"/>
      <c r="X325" s="171"/>
      <c r="Y325" s="132"/>
      <c r="Z325" s="132"/>
      <c r="AA325" s="132"/>
      <c r="AB325" s="174"/>
      <c r="AC325" s="132"/>
      <c r="AD325" s="174"/>
      <c r="AE325" s="174"/>
      <c r="AF325" s="132"/>
      <c r="AG325" s="132"/>
      <c r="AH325" s="171"/>
      <c r="AI325" s="171"/>
      <c r="AJ325" s="171"/>
      <c r="AK325" s="171"/>
      <c r="AL325" s="171"/>
    </row>
    <row r="326" spans="2:38" s="131" customFormat="1">
      <c r="B326" s="172"/>
      <c r="C326" s="173"/>
      <c r="D326" s="173"/>
      <c r="E326" s="174"/>
      <c r="F326" s="174"/>
      <c r="G326" s="174"/>
      <c r="H326" s="171"/>
      <c r="I326" s="171"/>
      <c r="J326" s="132"/>
      <c r="K326" s="132"/>
      <c r="L326" s="174"/>
      <c r="M326" s="132"/>
      <c r="N326" s="132"/>
      <c r="O326" s="171"/>
      <c r="P326" s="132"/>
      <c r="Q326" s="174"/>
      <c r="R326" s="174"/>
      <c r="S326" s="171"/>
      <c r="T326" s="132"/>
      <c r="U326" s="132"/>
      <c r="V326" s="132"/>
      <c r="W326" s="171"/>
      <c r="X326" s="171"/>
      <c r="Y326" s="132"/>
      <c r="Z326" s="132"/>
      <c r="AA326" s="132"/>
      <c r="AB326" s="174"/>
      <c r="AC326" s="132"/>
      <c r="AD326" s="174"/>
      <c r="AE326" s="174"/>
      <c r="AF326" s="132"/>
      <c r="AG326" s="132"/>
      <c r="AH326" s="171"/>
      <c r="AI326" s="171"/>
      <c r="AJ326" s="171"/>
      <c r="AK326" s="171"/>
      <c r="AL326" s="171"/>
    </row>
    <row r="327" spans="2:38" s="131" customFormat="1">
      <c r="B327" s="172"/>
      <c r="C327" s="173"/>
      <c r="D327" s="173"/>
      <c r="E327" s="174"/>
      <c r="F327" s="174"/>
      <c r="G327" s="174"/>
      <c r="H327" s="171"/>
      <c r="I327" s="171"/>
      <c r="J327" s="132"/>
      <c r="K327" s="132"/>
      <c r="L327" s="174"/>
      <c r="M327" s="132"/>
      <c r="N327" s="132"/>
      <c r="O327" s="171"/>
      <c r="P327" s="132"/>
      <c r="Q327" s="174"/>
      <c r="R327" s="174"/>
      <c r="S327" s="171"/>
      <c r="T327" s="132"/>
      <c r="U327" s="132"/>
      <c r="V327" s="132"/>
      <c r="W327" s="171"/>
      <c r="X327" s="171"/>
      <c r="Y327" s="132"/>
      <c r="Z327" s="132"/>
      <c r="AA327" s="132"/>
      <c r="AB327" s="174"/>
      <c r="AC327" s="132"/>
      <c r="AD327" s="174"/>
      <c r="AE327" s="174"/>
      <c r="AF327" s="132"/>
      <c r="AG327" s="132"/>
      <c r="AH327" s="171"/>
      <c r="AI327" s="171"/>
      <c r="AJ327" s="171"/>
      <c r="AK327" s="171"/>
      <c r="AL327" s="171"/>
    </row>
    <row r="328" spans="2:38" s="131" customFormat="1">
      <c r="B328" s="172"/>
      <c r="C328" s="173"/>
      <c r="D328" s="173"/>
      <c r="E328" s="174"/>
      <c r="F328" s="174"/>
      <c r="G328" s="174"/>
      <c r="H328" s="171"/>
      <c r="I328" s="171"/>
      <c r="J328" s="132"/>
      <c r="K328" s="132"/>
      <c r="L328" s="174"/>
      <c r="M328" s="132"/>
      <c r="N328" s="132"/>
      <c r="O328" s="171"/>
      <c r="P328" s="132"/>
      <c r="Q328" s="174"/>
      <c r="R328" s="174"/>
      <c r="S328" s="171"/>
      <c r="T328" s="132"/>
      <c r="U328" s="132"/>
      <c r="V328" s="132"/>
      <c r="W328" s="171"/>
      <c r="X328" s="171"/>
      <c r="Y328" s="132"/>
      <c r="Z328" s="132"/>
      <c r="AA328" s="132"/>
      <c r="AB328" s="174"/>
      <c r="AC328" s="132"/>
      <c r="AD328" s="174"/>
      <c r="AE328" s="174"/>
      <c r="AF328" s="132"/>
      <c r="AG328" s="132"/>
      <c r="AH328" s="171"/>
      <c r="AI328" s="171"/>
      <c r="AJ328" s="171"/>
      <c r="AK328" s="171"/>
      <c r="AL328" s="171"/>
    </row>
    <row r="329" spans="2:38" s="131" customFormat="1">
      <c r="B329" s="172"/>
      <c r="C329" s="173"/>
      <c r="D329" s="173"/>
      <c r="E329" s="174"/>
      <c r="F329" s="174"/>
      <c r="G329" s="174"/>
      <c r="H329" s="171"/>
      <c r="I329" s="171"/>
      <c r="J329" s="132"/>
      <c r="K329" s="132"/>
      <c r="L329" s="174"/>
      <c r="M329" s="132"/>
      <c r="N329" s="132"/>
      <c r="O329" s="171"/>
      <c r="P329" s="132"/>
      <c r="Q329" s="174"/>
      <c r="R329" s="174"/>
      <c r="S329" s="171"/>
      <c r="T329" s="132"/>
      <c r="U329" s="132"/>
      <c r="V329" s="132"/>
      <c r="W329" s="171"/>
      <c r="X329" s="171"/>
      <c r="Y329" s="132"/>
      <c r="Z329" s="132"/>
      <c r="AA329" s="132"/>
      <c r="AB329" s="174"/>
      <c r="AC329" s="132"/>
      <c r="AD329" s="174"/>
      <c r="AE329" s="174"/>
      <c r="AF329" s="132"/>
      <c r="AG329" s="132"/>
      <c r="AH329" s="171"/>
      <c r="AI329" s="171"/>
      <c r="AJ329" s="171"/>
      <c r="AK329" s="171"/>
      <c r="AL329" s="171"/>
    </row>
    <row r="330" spans="2:38" s="131" customFormat="1">
      <c r="B330" s="172"/>
      <c r="C330" s="173"/>
      <c r="D330" s="173"/>
      <c r="E330" s="174"/>
      <c r="F330" s="174"/>
      <c r="G330" s="174"/>
      <c r="H330" s="171"/>
      <c r="I330" s="171"/>
      <c r="J330" s="132"/>
      <c r="K330" s="132"/>
      <c r="L330" s="174"/>
      <c r="M330" s="132"/>
      <c r="N330" s="132"/>
      <c r="O330" s="171"/>
      <c r="P330" s="132"/>
      <c r="Q330" s="174"/>
      <c r="R330" s="174"/>
      <c r="S330" s="171"/>
      <c r="T330" s="132"/>
      <c r="U330" s="132"/>
      <c r="V330" s="132"/>
      <c r="W330" s="171"/>
      <c r="X330" s="171"/>
      <c r="Y330" s="132"/>
      <c r="Z330" s="132"/>
      <c r="AA330" s="132"/>
      <c r="AB330" s="174"/>
      <c r="AC330" s="132"/>
      <c r="AD330" s="174"/>
      <c r="AE330" s="174"/>
      <c r="AF330" s="132"/>
      <c r="AG330" s="132"/>
      <c r="AH330" s="171"/>
      <c r="AI330" s="171"/>
      <c r="AJ330" s="171"/>
      <c r="AK330" s="171"/>
      <c r="AL330" s="171"/>
    </row>
    <row r="331" spans="2:38" s="131" customFormat="1">
      <c r="B331" s="172"/>
      <c r="C331" s="173"/>
      <c r="D331" s="173"/>
      <c r="E331" s="174"/>
      <c r="F331" s="174"/>
      <c r="G331" s="174"/>
      <c r="H331" s="171"/>
      <c r="I331" s="171"/>
      <c r="J331" s="132"/>
      <c r="K331" s="132"/>
      <c r="L331" s="174"/>
      <c r="M331" s="132"/>
      <c r="N331" s="132"/>
      <c r="O331" s="171"/>
      <c r="P331" s="132"/>
      <c r="Q331" s="174"/>
      <c r="R331" s="174"/>
      <c r="S331" s="171"/>
      <c r="T331" s="132"/>
      <c r="U331" s="132"/>
      <c r="V331" s="132"/>
      <c r="W331" s="171"/>
      <c r="X331" s="171"/>
      <c r="Y331" s="132"/>
      <c r="Z331" s="132"/>
      <c r="AA331" s="132"/>
      <c r="AB331" s="174"/>
      <c r="AC331" s="132"/>
      <c r="AD331" s="174"/>
      <c r="AE331" s="174"/>
      <c r="AF331" s="132"/>
      <c r="AG331" s="132"/>
      <c r="AH331" s="171"/>
      <c r="AI331" s="171"/>
      <c r="AJ331" s="171"/>
      <c r="AK331" s="171"/>
      <c r="AL331" s="171"/>
    </row>
    <row r="332" spans="2:38" s="131" customFormat="1">
      <c r="B332" s="172"/>
      <c r="C332" s="173"/>
      <c r="D332" s="173"/>
      <c r="E332" s="174"/>
      <c r="F332" s="174"/>
      <c r="G332" s="174"/>
      <c r="H332" s="171"/>
      <c r="I332" s="171"/>
      <c r="J332" s="132"/>
      <c r="K332" s="132"/>
      <c r="L332" s="174"/>
      <c r="M332" s="132"/>
      <c r="N332" s="132"/>
      <c r="O332" s="171"/>
      <c r="P332" s="132"/>
      <c r="Q332" s="174"/>
      <c r="R332" s="174"/>
      <c r="S332" s="171"/>
      <c r="T332" s="132"/>
      <c r="U332" s="132"/>
      <c r="V332" s="132"/>
      <c r="W332" s="171"/>
      <c r="X332" s="171"/>
      <c r="Y332" s="132"/>
      <c r="Z332" s="132"/>
      <c r="AA332" s="132"/>
      <c r="AB332" s="174"/>
      <c r="AC332" s="132"/>
      <c r="AD332" s="174"/>
      <c r="AE332" s="174"/>
      <c r="AF332" s="132"/>
      <c r="AG332" s="132"/>
      <c r="AH332" s="171"/>
      <c r="AI332" s="171"/>
      <c r="AJ332" s="171"/>
      <c r="AK332" s="171"/>
      <c r="AL332" s="171"/>
    </row>
    <row r="333" spans="2:38" s="131" customFormat="1">
      <c r="B333" s="172"/>
      <c r="C333" s="173"/>
      <c r="D333" s="173"/>
      <c r="E333" s="174"/>
      <c r="F333" s="174"/>
      <c r="G333" s="174"/>
      <c r="H333" s="171"/>
      <c r="I333" s="171"/>
      <c r="J333" s="132"/>
      <c r="K333" s="132"/>
      <c r="L333" s="174"/>
      <c r="M333" s="132"/>
      <c r="N333" s="132"/>
      <c r="O333" s="171"/>
      <c r="P333" s="132"/>
      <c r="Q333" s="174"/>
      <c r="R333" s="174"/>
      <c r="S333" s="171"/>
      <c r="T333" s="132"/>
      <c r="U333" s="132"/>
      <c r="V333" s="132"/>
      <c r="W333" s="171"/>
      <c r="X333" s="171"/>
      <c r="Y333" s="132"/>
      <c r="Z333" s="132"/>
      <c r="AA333" s="132"/>
      <c r="AB333" s="174"/>
      <c r="AC333" s="132"/>
      <c r="AD333" s="174"/>
      <c r="AE333" s="174"/>
      <c r="AF333" s="132"/>
      <c r="AG333" s="132"/>
      <c r="AH333" s="171"/>
      <c r="AI333" s="171"/>
      <c r="AJ333" s="171"/>
      <c r="AK333" s="171"/>
      <c r="AL333" s="171"/>
    </row>
    <row r="334" spans="2:38" s="131" customFormat="1">
      <c r="B334" s="172"/>
      <c r="C334" s="173"/>
      <c r="D334" s="173"/>
      <c r="E334" s="174"/>
      <c r="F334" s="174"/>
      <c r="G334" s="174"/>
      <c r="H334" s="171"/>
      <c r="I334" s="171"/>
      <c r="J334" s="132"/>
      <c r="K334" s="132"/>
      <c r="L334" s="174"/>
      <c r="M334" s="132"/>
      <c r="N334" s="132"/>
      <c r="O334" s="171"/>
      <c r="P334" s="132"/>
      <c r="Q334" s="174"/>
      <c r="R334" s="174"/>
      <c r="S334" s="171"/>
      <c r="T334" s="132"/>
      <c r="U334" s="132"/>
      <c r="V334" s="132"/>
      <c r="W334" s="171"/>
      <c r="X334" s="171"/>
      <c r="Y334" s="132"/>
      <c r="Z334" s="132"/>
      <c r="AA334" s="132"/>
      <c r="AB334" s="174"/>
      <c r="AC334" s="132"/>
      <c r="AD334" s="174"/>
      <c r="AE334" s="174"/>
      <c r="AF334" s="132"/>
      <c r="AG334" s="132"/>
      <c r="AH334" s="171"/>
      <c r="AI334" s="171"/>
      <c r="AJ334" s="171"/>
      <c r="AK334" s="171"/>
      <c r="AL334" s="171"/>
    </row>
    <row r="335" spans="2:38" s="131" customFormat="1">
      <c r="B335" s="172"/>
      <c r="C335" s="173"/>
      <c r="D335" s="173"/>
      <c r="E335" s="174"/>
      <c r="F335" s="174"/>
      <c r="G335" s="174"/>
      <c r="H335" s="171"/>
      <c r="I335" s="171"/>
      <c r="J335" s="132"/>
      <c r="K335" s="132"/>
      <c r="L335" s="174"/>
      <c r="M335" s="132"/>
      <c r="N335" s="132"/>
      <c r="O335" s="171"/>
      <c r="P335" s="132"/>
      <c r="Q335" s="174"/>
      <c r="R335" s="174"/>
      <c r="S335" s="171"/>
      <c r="T335" s="132"/>
      <c r="U335" s="132"/>
      <c r="V335" s="132"/>
      <c r="W335" s="171"/>
      <c r="X335" s="171"/>
      <c r="Y335" s="132"/>
      <c r="Z335" s="132"/>
      <c r="AA335" s="132"/>
      <c r="AB335" s="174"/>
      <c r="AC335" s="132"/>
      <c r="AD335" s="174"/>
      <c r="AE335" s="174"/>
      <c r="AF335" s="132"/>
      <c r="AG335" s="132"/>
      <c r="AH335" s="171"/>
      <c r="AI335" s="171"/>
      <c r="AJ335" s="171"/>
      <c r="AK335" s="171"/>
      <c r="AL335" s="171"/>
    </row>
    <row r="336" spans="2:38" s="131" customFormat="1">
      <c r="B336" s="172"/>
      <c r="C336" s="173"/>
      <c r="D336" s="173"/>
      <c r="E336" s="174"/>
      <c r="F336" s="174"/>
      <c r="G336" s="174"/>
      <c r="H336" s="171"/>
      <c r="I336" s="171"/>
      <c r="J336" s="132"/>
      <c r="K336" s="132"/>
      <c r="L336" s="174"/>
      <c r="M336" s="132"/>
      <c r="N336" s="132"/>
      <c r="O336" s="171"/>
      <c r="P336" s="132"/>
      <c r="Q336" s="174"/>
      <c r="R336" s="174"/>
      <c r="S336" s="171"/>
      <c r="T336" s="132"/>
      <c r="U336" s="132"/>
      <c r="V336" s="132"/>
      <c r="W336" s="171"/>
      <c r="X336" s="171"/>
      <c r="Y336" s="132"/>
      <c r="Z336" s="132"/>
      <c r="AA336" s="132"/>
      <c r="AB336" s="174"/>
      <c r="AC336" s="132"/>
      <c r="AD336" s="174"/>
      <c r="AE336" s="174"/>
      <c r="AF336" s="132"/>
      <c r="AG336" s="132"/>
      <c r="AH336" s="171"/>
      <c r="AI336" s="171"/>
      <c r="AJ336" s="171"/>
      <c r="AK336" s="171"/>
      <c r="AL336" s="171"/>
    </row>
    <row r="337" spans="1:38" s="131" customFormat="1">
      <c r="B337" s="172"/>
      <c r="C337" s="173"/>
      <c r="D337" s="173"/>
      <c r="E337" s="174"/>
      <c r="F337" s="174"/>
      <c r="G337" s="174"/>
      <c r="H337" s="171"/>
      <c r="I337" s="171"/>
      <c r="J337" s="132"/>
      <c r="K337" s="132"/>
      <c r="L337" s="174"/>
      <c r="M337" s="132"/>
      <c r="N337" s="132"/>
      <c r="O337" s="171"/>
      <c r="P337" s="132"/>
      <c r="Q337" s="174"/>
      <c r="R337" s="174"/>
      <c r="S337" s="171"/>
      <c r="T337" s="132"/>
      <c r="U337" s="132"/>
      <c r="V337" s="132"/>
      <c r="W337" s="171"/>
      <c r="X337" s="171"/>
      <c r="Y337" s="132"/>
      <c r="Z337" s="132"/>
      <c r="AA337" s="132"/>
      <c r="AB337" s="174"/>
      <c r="AC337" s="132"/>
      <c r="AD337" s="174"/>
      <c r="AE337" s="174"/>
      <c r="AF337" s="132"/>
      <c r="AG337" s="132"/>
      <c r="AH337" s="171"/>
      <c r="AI337" s="171"/>
      <c r="AJ337" s="171"/>
      <c r="AK337" s="171"/>
      <c r="AL337" s="171"/>
    </row>
    <row r="338" spans="1:38" s="131" customFormat="1">
      <c r="A338" s="209"/>
      <c r="B338" s="176"/>
      <c r="C338" s="177"/>
      <c r="D338" s="177"/>
      <c r="E338" s="178"/>
      <c r="F338" s="178"/>
      <c r="G338" s="178"/>
      <c r="H338" s="179"/>
      <c r="I338" s="179"/>
      <c r="J338" s="175"/>
      <c r="K338" s="175"/>
      <c r="L338" s="178"/>
      <c r="M338" s="175"/>
      <c r="N338" s="175"/>
      <c r="O338" s="179"/>
      <c r="P338" s="175"/>
      <c r="Q338" s="178"/>
      <c r="R338" s="178"/>
      <c r="S338" s="179"/>
      <c r="T338" s="175"/>
      <c r="U338" s="175"/>
      <c r="V338" s="175"/>
      <c r="W338" s="179"/>
      <c r="X338" s="179"/>
      <c r="Y338" s="175"/>
      <c r="Z338" s="175"/>
      <c r="AA338" s="175"/>
      <c r="AB338" s="178"/>
      <c r="AC338" s="175"/>
      <c r="AD338" s="178"/>
      <c r="AE338" s="178"/>
      <c r="AF338" s="175"/>
      <c r="AG338" s="175"/>
      <c r="AH338" s="179"/>
      <c r="AI338" s="179"/>
      <c r="AJ338" s="179"/>
      <c r="AK338" s="179"/>
      <c r="AL338" s="179"/>
    </row>
    <row r="339" spans="1:38" s="131" customFormat="1">
      <c r="A339" s="209"/>
      <c r="B339" s="176"/>
      <c r="C339" s="177"/>
      <c r="D339" s="177"/>
      <c r="E339" s="178"/>
      <c r="F339" s="178"/>
      <c r="G339" s="178"/>
      <c r="H339" s="179"/>
      <c r="I339" s="179"/>
      <c r="J339" s="175"/>
      <c r="K339" s="175"/>
      <c r="L339" s="178"/>
      <c r="M339" s="175"/>
      <c r="N339" s="175"/>
      <c r="O339" s="179"/>
      <c r="P339" s="175"/>
      <c r="Q339" s="178"/>
      <c r="R339" s="178"/>
      <c r="S339" s="179"/>
      <c r="T339" s="175"/>
      <c r="U339" s="175"/>
      <c r="V339" s="175"/>
      <c r="W339" s="179"/>
      <c r="X339" s="179"/>
      <c r="Y339" s="175"/>
      <c r="Z339" s="175"/>
      <c r="AA339" s="175"/>
      <c r="AB339" s="178"/>
      <c r="AC339" s="175"/>
      <c r="AD339" s="178"/>
      <c r="AE339" s="178"/>
      <c r="AF339" s="175"/>
      <c r="AG339" s="175"/>
      <c r="AH339" s="179"/>
      <c r="AI339" s="179"/>
      <c r="AJ339" s="179"/>
      <c r="AK339" s="179"/>
      <c r="AL339" s="179"/>
    </row>
    <row r="340" spans="1:38" s="131" customFormat="1">
      <c r="A340" s="209"/>
      <c r="B340" s="176"/>
      <c r="C340" s="177"/>
      <c r="D340" s="177"/>
      <c r="E340" s="178"/>
      <c r="F340" s="178"/>
      <c r="G340" s="178"/>
      <c r="H340" s="179"/>
      <c r="I340" s="179"/>
      <c r="J340" s="175"/>
      <c r="K340" s="175"/>
      <c r="L340" s="178"/>
      <c r="M340" s="175"/>
      <c r="N340" s="175"/>
      <c r="O340" s="179"/>
      <c r="P340" s="175"/>
      <c r="Q340" s="178"/>
      <c r="R340" s="178"/>
      <c r="S340" s="179"/>
      <c r="T340" s="175"/>
      <c r="U340" s="175"/>
      <c r="V340" s="175"/>
      <c r="W340" s="179"/>
      <c r="X340" s="179"/>
      <c r="Y340" s="175"/>
      <c r="Z340" s="175"/>
      <c r="AA340" s="175"/>
      <c r="AB340" s="178"/>
      <c r="AC340" s="175"/>
      <c r="AD340" s="178"/>
      <c r="AE340" s="178"/>
      <c r="AF340" s="175"/>
      <c r="AG340" s="175"/>
      <c r="AH340" s="179"/>
      <c r="AI340" s="179"/>
      <c r="AJ340" s="179"/>
      <c r="AK340" s="179"/>
      <c r="AL340" s="179"/>
    </row>
    <row r="341" spans="1:38" s="131" customFormat="1">
      <c r="A341" s="209"/>
      <c r="B341" s="176"/>
      <c r="C341" s="177"/>
      <c r="D341" s="177"/>
      <c r="E341" s="178"/>
      <c r="F341" s="178"/>
      <c r="G341" s="178"/>
      <c r="H341" s="179"/>
      <c r="I341" s="179"/>
      <c r="J341" s="175"/>
      <c r="K341" s="175"/>
      <c r="L341" s="178"/>
      <c r="M341" s="175"/>
      <c r="N341" s="175"/>
      <c r="O341" s="179"/>
      <c r="P341" s="175"/>
      <c r="Q341" s="178"/>
      <c r="R341" s="178"/>
      <c r="S341" s="179"/>
      <c r="T341" s="175"/>
      <c r="U341" s="175"/>
      <c r="V341" s="175"/>
      <c r="W341" s="179"/>
      <c r="X341" s="179"/>
      <c r="Y341" s="175"/>
      <c r="Z341" s="175"/>
      <c r="AA341" s="175"/>
      <c r="AB341" s="178"/>
      <c r="AC341" s="175"/>
      <c r="AD341" s="178"/>
      <c r="AE341" s="178"/>
      <c r="AF341" s="175"/>
      <c r="AG341" s="175"/>
      <c r="AH341" s="179"/>
      <c r="AI341" s="179"/>
      <c r="AJ341" s="179"/>
      <c r="AK341" s="179"/>
      <c r="AL341" s="179"/>
    </row>
    <row r="342" spans="1:38" s="131" customFormat="1">
      <c r="A342" s="209"/>
      <c r="B342" s="176"/>
      <c r="C342" s="177"/>
      <c r="D342" s="177"/>
      <c r="E342" s="178"/>
      <c r="F342" s="178"/>
      <c r="G342" s="178"/>
      <c r="H342" s="179"/>
      <c r="I342" s="179"/>
      <c r="J342" s="175"/>
      <c r="K342" s="175"/>
      <c r="L342" s="178"/>
      <c r="M342" s="175"/>
      <c r="N342" s="175"/>
      <c r="O342" s="179"/>
      <c r="P342" s="175"/>
      <c r="Q342" s="178"/>
      <c r="R342" s="178"/>
      <c r="S342" s="179"/>
      <c r="T342" s="175"/>
      <c r="U342" s="175"/>
      <c r="V342" s="175"/>
      <c r="W342" s="179"/>
      <c r="X342" s="179"/>
      <c r="Y342" s="175"/>
      <c r="Z342" s="175"/>
      <c r="AA342" s="175"/>
      <c r="AB342" s="178"/>
      <c r="AC342" s="175"/>
      <c r="AD342" s="178"/>
      <c r="AE342" s="178"/>
      <c r="AF342" s="175"/>
      <c r="AG342" s="175"/>
      <c r="AH342" s="179"/>
      <c r="AI342" s="179"/>
      <c r="AJ342" s="179"/>
      <c r="AK342" s="179"/>
      <c r="AL342" s="179"/>
    </row>
    <row r="343" spans="1:38" s="131" customFormat="1">
      <c r="A343" s="209"/>
      <c r="B343" s="176"/>
      <c r="C343" s="177"/>
      <c r="D343" s="177"/>
      <c r="E343" s="178"/>
      <c r="F343" s="178"/>
      <c r="G343" s="178"/>
      <c r="H343" s="179"/>
      <c r="I343" s="179"/>
      <c r="J343" s="175"/>
      <c r="K343" s="175"/>
      <c r="L343" s="178"/>
      <c r="M343" s="175"/>
      <c r="N343" s="175"/>
      <c r="O343" s="179"/>
      <c r="P343" s="175"/>
      <c r="Q343" s="178"/>
      <c r="R343" s="178"/>
      <c r="S343" s="179"/>
      <c r="T343" s="175"/>
      <c r="U343" s="175"/>
      <c r="V343" s="175"/>
      <c r="W343" s="179"/>
      <c r="X343" s="179"/>
      <c r="Y343" s="175"/>
      <c r="Z343" s="175"/>
      <c r="AA343" s="175"/>
      <c r="AB343" s="178"/>
      <c r="AC343" s="175"/>
      <c r="AD343" s="178"/>
      <c r="AE343" s="178"/>
      <c r="AF343" s="175"/>
      <c r="AG343" s="175"/>
      <c r="AH343" s="179"/>
      <c r="AI343" s="179"/>
      <c r="AJ343" s="179"/>
      <c r="AK343" s="179"/>
      <c r="AL343" s="179"/>
    </row>
    <row r="344" spans="1:38" s="131" customFormat="1">
      <c r="A344" s="209"/>
      <c r="B344" s="176"/>
      <c r="C344" s="177"/>
      <c r="D344" s="177"/>
      <c r="E344" s="178"/>
      <c r="F344" s="178"/>
      <c r="G344" s="178"/>
      <c r="H344" s="179"/>
      <c r="I344" s="179"/>
      <c r="J344" s="175"/>
      <c r="K344" s="175"/>
      <c r="L344" s="178"/>
      <c r="M344" s="175"/>
      <c r="N344" s="175"/>
      <c r="O344" s="179"/>
      <c r="P344" s="175"/>
      <c r="Q344" s="178"/>
      <c r="R344" s="178"/>
      <c r="S344" s="179"/>
      <c r="T344" s="175"/>
      <c r="U344" s="175"/>
      <c r="V344" s="175"/>
      <c r="W344" s="179"/>
      <c r="X344" s="179"/>
      <c r="Y344" s="175"/>
      <c r="Z344" s="175"/>
      <c r="AA344" s="175"/>
      <c r="AB344" s="178"/>
      <c r="AC344" s="175"/>
      <c r="AD344" s="178"/>
      <c r="AE344" s="178"/>
      <c r="AF344" s="175"/>
      <c r="AG344" s="175"/>
      <c r="AH344" s="179"/>
      <c r="AI344" s="179"/>
      <c r="AJ344" s="179"/>
      <c r="AK344" s="179"/>
      <c r="AL344" s="179"/>
    </row>
    <row r="345" spans="1:38" s="131" customFormat="1">
      <c r="A345" s="209"/>
      <c r="B345" s="176"/>
      <c r="C345" s="177"/>
      <c r="D345" s="177"/>
      <c r="E345" s="178"/>
      <c r="F345" s="178"/>
      <c r="G345" s="178"/>
      <c r="H345" s="179"/>
      <c r="I345" s="179"/>
      <c r="J345" s="175"/>
      <c r="K345" s="175"/>
      <c r="L345" s="178"/>
      <c r="M345" s="175"/>
      <c r="N345" s="175"/>
      <c r="O345" s="179"/>
      <c r="P345" s="175"/>
      <c r="Q345" s="178"/>
      <c r="R345" s="178"/>
      <c r="S345" s="179"/>
      <c r="T345" s="175"/>
      <c r="U345" s="175"/>
      <c r="V345" s="175"/>
      <c r="W345" s="179"/>
      <c r="X345" s="179"/>
      <c r="Y345" s="175"/>
      <c r="Z345" s="175"/>
      <c r="AA345" s="175"/>
      <c r="AB345" s="178"/>
      <c r="AC345" s="175"/>
      <c r="AD345" s="178"/>
      <c r="AE345" s="178"/>
      <c r="AF345" s="175"/>
      <c r="AG345" s="175"/>
      <c r="AH345" s="179"/>
      <c r="AI345" s="179"/>
      <c r="AJ345" s="179"/>
      <c r="AK345" s="179"/>
      <c r="AL345" s="179"/>
    </row>
    <row r="346" spans="1:38" s="131" customFormat="1">
      <c r="A346" s="209"/>
      <c r="B346" s="176"/>
      <c r="C346" s="177"/>
      <c r="D346" s="177"/>
      <c r="E346" s="178"/>
      <c r="F346" s="178"/>
      <c r="G346" s="178"/>
      <c r="H346" s="179"/>
      <c r="I346" s="179"/>
      <c r="J346" s="175"/>
      <c r="K346" s="175"/>
      <c r="L346" s="178"/>
      <c r="M346" s="175"/>
      <c r="N346" s="175"/>
      <c r="O346" s="179"/>
      <c r="P346" s="175"/>
      <c r="Q346" s="178"/>
      <c r="R346" s="178"/>
      <c r="S346" s="179"/>
      <c r="T346" s="175"/>
      <c r="U346" s="175"/>
      <c r="V346" s="175"/>
      <c r="W346" s="179"/>
      <c r="X346" s="179"/>
      <c r="Y346" s="175"/>
      <c r="Z346" s="175"/>
      <c r="AA346" s="175"/>
      <c r="AB346" s="178"/>
      <c r="AC346" s="175"/>
      <c r="AD346" s="178"/>
      <c r="AE346" s="178"/>
      <c r="AF346" s="175"/>
      <c r="AG346" s="175"/>
      <c r="AH346" s="179"/>
      <c r="AI346" s="179"/>
      <c r="AJ346" s="179"/>
      <c r="AK346" s="179"/>
      <c r="AL346" s="179"/>
    </row>
    <row r="347" spans="1:38" s="131" customFormat="1">
      <c r="A347" s="209"/>
      <c r="B347" s="176"/>
      <c r="C347" s="177"/>
      <c r="D347" s="177"/>
      <c r="E347" s="178"/>
      <c r="F347" s="178"/>
      <c r="G347" s="178"/>
      <c r="H347" s="179"/>
      <c r="I347" s="179"/>
      <c r="J347" s="175"/>
      <c r="K347" s="175"/>
      <c r="L347" s="178"/>
      <c r="M347" s="175"/>
      <c r="N347" s="175"/>
      <c r="O347" s="179"/>
      <c r="P347" s="175"/>
      <c r="Q347" s="178"/>
      <c r="R347" s="178"/>
      <c r="S347" s="179"/>
      <c r="T347" s="175"/>
      <c r="U347" s="175"/>
      <c r="V347" s="175"/>
      <c r="W347" s="179"/>
      <c r="X347" s="179"/>
      <c r="Y347" s="175"/>
      <c r="Z347" s="175"/>
      <c r="AA347" s="175"/>
      <c r="AB347" s="178"/>
      <c r="AC347" s="175"/>
      <c r="AD347" s="178"/>
      <c r="AE347" s="178"/>
      <c r="AF347" s="175"/>
      <c r="AG347" s="175"/>
      <c r="AH347" s="179"/>
      <c r="AI347" s="179"/>
      <c r="AJ347" s="179"/>
      <c r="AK347" s="179"/>
      <c r="AL347" s="179"/>
    </row>
    <row r="348" spans="1:38" s="131" customFormat="1">
      <c r="A348" s="209"/>
      <c r="B348" s="176"/>
      <c r="C348" s="177"/>
      <c r="D348" s="177"/>
      <c r="E348" s="178"/>
      <c r="F348" s="178"/>
      <c r="G348" s="178"/>
      <c r="H348" s="179"/>
      <c r="I348" s="179"/>
      <c r="J348" s="175"/>
      <c r="K348" s="175"/>
      <c r="L348" s="178"/>
      <c r="M348" s="175"/>
      <c r="N348" s="175"/>
      <c r="O348" s="179"/>
      <c r="P348" s="175"/>
      <c r="Q348" s="178"/>
      <c r="R348" s="178"/>
      <c r="S348" s="179"/>
      <c r="T348" s="175"/>
      <c r="U348" s="175"/>
      <c r="V348" s="175"/>
      <c r="W348" s="179"/>
      <c r="X348" s="179"/>
      <c r="Y348" s="175"/>
      <c r="Z348" s="175"/>
      <c r="AA348" s="175"/>
      <c r="AB348" s="178"/>
      <c r="AC348" s="175"/>
      <c r="AD348" s="178"/>
      <c r="AE348" s="178"/>
      <c r="AF348" s="175"/>
      <c r="AG348" s="175"/>
      <c r="AH348" s="179"/>
      <c r="AI348" s="179"/>
      <c r="AJ348" s="179"/>
      <c r="AK348" s="179"/>
      <c r="AL348" s="179"/>
    </row>
    <row r="349" spans="1:38" s="131" customFormat="1">
      <c r="A349" s="209"/>
      <c r="B349" s="176"/>
      <c r="C349" s="177"/>
      <c r="D349" s="177"/>
      <c r="E349" s="178"/>
      <c r="F349" s="178"/>
      <c r="G349" s="178"/>
      <c r="H349" s="179"/>
      <c r="I349" s="179"/>
      <c r="J349" s="175"/>
      <c r="K349" s="175"/>
      <c r="L349" s="178"/>
      <c r="M349" s="175"/>
      <c r="N349" s="175"/>
      <c r="O349" s="179"/>
      <c r="P349" s="175"/>
      <c r="Q349" s="178"/>
      <c r="R349" s="178"/>
      <c r="S349" s="179"/>
      <c r="T349" s="175"/>
      <c r="U349" s="175"/>
      <c r="V349" s="175"/>
      <c r="W349" s="179"/>
      <c r="X349" s="179"/>
      <c r="Y349" s="175"/>
      <c r="Z349" s="175"/>
      <c r="AA349" s="175"/>
      <c r="AB349" s="178"/>
      <c r="AC349" s="175"/>
      <c r="AD349" s="178"/>
      <c r="AE349" s="178"/>
      <c r="AF349" s="175"/>
      <c r="AG349" s="175"/>
      <c r="AH349" s="179"/>
      <c r="AI349" s="179"/>
      <c r="AJ349" s="179"/>
      <c r="AK349" s="179"/>
      <c r="AL349" s="179"/>
    </row>
    <row r="350" spans="1:38" s="131" customFormat="1">
      <c r="A350" s="209"/>
      <c r="B350" s="176"/>
      <c r="C350" s="177"/>
      <c r="D350" s="177"/>
      <c r="E350" s="178"/>
      <c r="F350" s="178"/>
      <c r="G350" s="178"/>
      <c r="H350" s="179"/>
      <c r="I350" s="179"/>
      <c r="J350" s="175"/>
      <c r="K350" s="175"/>
      <c r="L350" s="178"/>
      <c r="M350" s="175"/>
      <c r="N350" s="175"/>
      <c r="O350" s="179"/>
      <c r="P350" s="175"/>
      <c r="Q350" s="178"/>
      <c r="R350" s="178"/>
      <c r="S350" s="179"/>
      <c r="T350" s="175"/>
      <c r="U350" s="175"/>
      <c r="V350" s="175"/>
      <c r="W350" s="179"/>
      <c r="X350" s="179"/>
      <c r="Y350" s="175"/>
      <c r="Z350" s="175"/>
      <c r="AA350" s="175"/>
      <c r="AB350" s="178"/>
      <c r="AC350" s="175"/>
      <c r="AD350" s="178"/>
      <c r="AE350" s="178"/>
      <c r="AF350" s="175"/>
      <c r="AG350" s="175"/>
      <c r="AH350" s="179"/>
      <c r="AI350" s="179"/>
      <c r="AJ350" s="179"/>
      <c r="AK350" s="179"/>
      <c r="AL350" s="179"/>
    </row>
    <row r="351" spans="1:38" s="131" customFormat="1">
      <c r="A351" s="209"/>
      <c r="B351" s="176"/>
      <c r="C351" s="177"/>
      <c r="D351" s="177"/>
      <c r="E351" s="178"/>
      <c r="F351" s="178"/>
      <c r="G351" s="178"/>
      <c r="H351" s="179"/>
      <c r="I351" s="179"/>
      <c r="J351" s="175"/>
      <c r="K351" s="175"/>
      <c r="L351" s="178"/>
      <c r="M351" s="175"/>
      <c r="N351" s="175"/>
      <c r="O351" s="179"/>
      <c r="P351" s="175"/>
      <c r="Q351" s="178"/>
      <c r="R351" s="178"/>
      <c r="S351" s="179"/>
      <c r="T351" s="175"/>
      <c r="U351" s="175"/>
      <c r="V351" s="175"/>
      <c r="W351" s="179"/>
      <c r="X351" s="179"/>
      <c r="Y351" s="175"/>
      <c r="Z351" s="175"/>
      <c r="AA351" s="175"/>
      <c r="AB351" s="178"/>
      <c r="AC351" s="175"/>
      <c r="AD351" s="178"/>
      <c r="AE351" s="178"/>
      <c r="AF351" s="175"/>
      <c r="AG351" s="175"/>
      <c r="AH351" s="179"/>
      <c r="AI351" s="179"/>
      <c r="AJ351" s="179"/>
      <c r="AK351" s="179"/>
      <c r="AL351" s="179"/>
    </row>
    <row r="352" spans="1:38" s="131" customFormat="1">
      <c r="A352" s="209"/>
      <c r="B352" s="176"/>
      <c r="C352" s="177"/>
      <c r="D352" s="177"/>
      <c r="E352" s="178"/>
      <c r="F352" s="178"/>
      <c r="G352" s="178"/>
      <c r="H352" s="179"/>
      <c r="I352" s="179"/>
      <c r="J352" s="175"/>
      <c r="K352" s="175"/>
      <c r="L352" s="178"/>
      <c r="M352" s="175"/>
      <c r="N352" s="175"/>
      <c r="O352" s="179"/>
      <c r="P352" s="175"/>
      <c r="Q352" s="178"/>
      <c r="R352" s="178"/>
      <c r="S352" s="179"/>
      <c r="T352" s="175"/>
      <c r="U352" s="175"/>
      <c r="V352" s="175"/>
      <c r="W352" s="179"/>
      <c r="X352" s="179"/>
      <c r="Y352" s="175"/>
      <c r="Z352" s="175"/>
      <c r="AA352" s="175"/>
      <c r="AB352" s="178"/>
      <c r="AC352" s="175"/>
      <c r="AD352" s="178"/>
      <c r="AE352" s="178"/>
      <c r="AF352" s="175"/>
      <c r="AG352" s="175"/>
      <c r="AH352" s="179"/>
      <c r="AI352" s="179"/>
      <c r="AJ352" s="179"/>
      <c r="AK352" s="179"/>
      <c r="AL352" s="179"/>
    </row>
    <row r="353" spans="1:38" s="131" customFormat="1">
      <c r="A353" s="209"/>
      <c r="B353" s="176"/>
      <c r="C353" s="177"/>
      <c r="D353" s="177"/>
      <c r="E353" s="178"/>
      <c r="F353" s="178"/>
      <c r="G353" s="178"/>
      <c r="H353" s="179"/>
      <c r="I353" s="179"/>
      <c r="J353" s="175"/>
      <c r="K353" s="175"/>
      <c r="L353" s="178"/>
      <c r="M353" s="175"/>
      <c r="N353" s="175"/>
      <c r="O353" s="179"/>
      <c r="P353" s="175"/>
      <c r="Q353" s="178"/>
      <c r="R353" s="178"/>
      <c r="S353" s="179"/>
      <c r="T353" s="175"/>
      <c r="U353" s="175"/>
      <c r="V353" s="175"/>
      <c r="W353" s="179"/>
      <c r="X353" s="179"/>
      <c r="Y353" s="175"/>
      <c r="Z353" s="175"/>
      <c r="AA353" s="175"/>
      <c r="AB353" s="178"/>
      <c r="AC353" s="175"/>
      <c r="AD353" s="178"/>
      <c r="AE353" s="178"/>
      <c r="AF353" s="175"/>
      <c r="AG353" s="175"/>
      <c r="AH353" s="179"/>
      <c r="AI353" s="179"/>
      <c r="AJ353" s="179"/>
      <c r="AK353" s="179"/>
      <c r="AL353" s="179"/>
    </row>
    <row r="354" spans="1:38" s="131" customFormat="1">
      <c r="A354" s="209"/>
      <c r="B354" s="176"/>
      <c r="C354" s="177"/>
      <c r="D354" s="177"/>
      <c r="E354" s="178"/>
      <c r="F354" s="178"/>
      <c r="G354" s="178"/>
      <c r="H354" s="179"/>
      <c r="I354" s="179"/>
      <c r="J354" s="175"/>
      <c r="K354" s="175"/>
      <c r="L354" s="178"/>
      <c r="M354" s="175"/>
      <c r="N354" s="175"/>
      <c r="O354" s="179"/>
      <c r="P354" s="175"/>
      <c r="Q354" s="178"/>
      <c r="R354" s="178"/>
      <c r="S354" s="179"/>
      <c r="T354" s="175"/>
      <c r="U354" s="175"/>
      <c r="V354" s="175"/>
      <c r="W354" s="179"/>
      <c r="X354" s="179"/>
      <c r="Y354" s="175"/>
      <c r="Z354" s="175"/>
      <c r="AA354" s="175"/>
      <c r="AB354" s="178"/>
      <c r="AC354" s="175"/>
      <c r="AD354" s="178"/>
      <c r="AE354" s="178"/>
      <c r="AF354" s="175"/>
      <c r="AG354" s="175"/>
      <c r="AH354" s="179"/>
      <c r="AI354" s="179"/>
      <c r="AJ354" s="179"/>
      <c r="AK354" s="179"/>
      <c r="AL354" s="179"/>
    </row>
    <row r="355" spans="1:38" s="131" customFormat="1">
      <c r="A355" s="209"/>
      <c r="B355" s="176"/>
      <c r="C355" s="177"/>
      <c r="D355" s="177"/>
      <c r="E355" s="178"/>
      <c r="F355" s="178"/>
      <c r="G355" s="178"/>
      <c r="H355" s="179"/>
      <c r="I355" s="179"/>
      <c r="J355" s="175"/>
      <c r="K355" s="175"/>
      <c r="L355" s="178"/>
      <c r="M355" s="175"/>
      <c r="N355" s="175"/>
      <c r="O355" s="179"/>
      <c r="P355" s="175"/>
      <c r="Q355" s="178"/>
      <c r="R355" s="178"/>
      <c r="S355" s="179"/>
      <c r="T355" s="175"/>
      <c r="U355" s="175"/>
      <c r="V355" s="175"/>
      <c r="W355" s="179"/>
      <c r="X355" s="179"/>
      <c r="Y355" s="175"/>
      <c r="Z355" s="175"/>
      <c r="AA355" s="175"/>
      <c r="AB355" s="178"/>
      <c r="AC355" s="175"/>
      <c r="AD355" s="178"/>
      <c r="AE355" s="178"/>
      <c r="AF355" s="175"/>
      <c r="AG355" s="175"/>
      <c r="AH355" s="179"/>
      <c r="AI355" s="179"/>
      <c r="AJ355" s="179"/>
      <c r="AK355" s="179"/>
      <c r="AL355" s="179"/>
    </row>
    <row r="356" spans="1:38" s="131" customFormat="1">
      <c r="A356" s="209"/>
      <c r="B356" s="176"/>
      <c r="C356" s="177"/>
      <c r="D356" s="177"/>
      <c r="E356" s="178"/>
      <c r="F356" s="178"/>
      <c r="G356" s="178"/>
      <c r="H356" s="179"/>
      <c r="I356" s="179"/>
      <c r="J356" s="175"/>
      <c r="K356" s="175"/>
      <c r="L356" s="178"/>
      <c r="M356" s="175"/>
      <c r="N356" s="175"/>
      <c r="O356" s="179"/>
      <c r="P356" s="175"/>
      <c r="Q356" s="178"/>
      <c r="R356" s="178"/>
      <c r="S356" s="179"/>
      <c r="T356" s="175"/>
      <c r="U356" s="175"/>
      <c r="V356" s="175"/>
      <c r="W356" s="179"/>
      <c r="X356" s="179"/>
      <c r="Y356" s="175"/>
      <c r="Z356" s="175"/>
      <c r="AA356" s="175"/>
      <c r="AB356" s="178"/>
      <c r="AC356" s="175"/>
      <c r="AD356" s="178"/>
      <c r="AE356" s="178"/>
      <c r="AF356" s="175"/>
      <c r="AG356" s="175"/>
      <c r="AH356" s="179"/>
      <c r="AI356" s="179"/>
      <c r="AJ356" s="179"/>
      <c r="AK356" s="179"/>
      <c r="AL356" s="179"/>
    </row>
    <row r="357" spans="1:38" s="131" customFormat="1">
      <c r="A357" s="209"/>
      <c r="B357" s="176"/>
      <c r="C357" s="177"/>
      <c r="D357" s="177"/>
      <c r="E357" s="178"/>
      <c r="F357" s="178"/>
      <c r="G357" s="178"/>
      <c r="H357" s="179"/>
      <c r="I357" s="179"/>
      <c r="J357" s="175"/>
      <c r="K357" s="175"/>
      <c r="L357" s="178"/>
      <c r="M357" s="175"/>
      <c r="N357" s="175"/>
      <c r="O357" s="179"/>
      <c r="P357" s="175"/>
      <c r="Q357" s="178"/>
      <c r="R357" s="178"/>
      <c r="S357" s="179"/>
      <c r="T357" s="175"/>
      <c r="U357" s="175"/>
      <c r="V357" s="175"/>
      <c r="W357" s="179"/>
      <c r="X357" s="179"/>
      <c r="Y357" s="175"/>
      <c r="Z357" s="175"/>
      <c r="AA357" s="175"/>
      <c r="AB357" s="178"/>
      <c r="AC357" s="175"/>
      <c r="AD357" s="178"/>
      <c r="AE357" s="178"/>
      <c r="AF357" s="175"/>
      <c r="AG357" s="175"/>
      <c r="AH357" s="179"/>
      <c r="AI357" s="179"/>
      <c r="AJ357" s="179"/>
      <c r="AK357" s="179"/>
      <c r="AL357" s="179"/>
    </row>
    <row r="358" spans="1:38" s="131" customFormat="1">
      <c r="A358" s="209"/>
      <c r="B358" s="176"/>
      <c r="C358" s="177"/>
      <c r="D358" s="177"/>
      <c r="E358" s="178"/>
      <c r="F358" s="178"/>
      <c r="G358" s="178"/>
      <c r="H358" s="179"/>
      <c r="I358" s="179"/>
      <c r="J358" s="175"/>
      <c r="K358" s="175"/>
      <c r="L358" s="178"/>
      <c r="M358" s="175"/>
      <c r="N358" s="175"/>
      <c r="O358" s="179"/>
      <c r="P358" s="175"/>
      <c r="Q358" s="178"/>
      <c r="R358" s="178"/>
      <c r="S358" s="179"/>
      <c r="T358" s="175"/>
      <c r="U358" s="175"/>
      <c r="V358" s="175"/>
      <c r="W358" s="179"/>
      <c r="X358" s="179"/>
      <c r="Y358" s="175"/>
      <c r="Z358" s="175"/>
      <c r="AA358" s="175"/>
      <c r="AB358" s="178"/>
      <c r="AC358" s="175"/>
      <c r="AD358" s="178"/>
      <c r="AE358" s="178"/>
      <c r="AF358" s="175"/>
      <c r="AG358" s="175"/>
      <c r="AH358" s="179"/>
      <c r="AI358" s="179"/>
      <c r="AJ358" s="179"/>
      <c r="AK358" s="179"/>
      <c r="AL358" s="179"/>
    </row>
    <row r="359" spans="1:38" s="131" customFormat="1">
      <c r="A359" s="209"/>
      <c r="B359" s="176"/>
      <c r="C359" s="177"/>
      <c r="D359" s="177"/>
      <c r="E359" s="178"/>
      <c r="F359" s="178"/>
      <c r="G359" s="178"/>
      <c r="H359" s="179"/>
      <c r="I359" s="179"/>
      <c r="J359" s="175"/>
      <c r="K359" s="175"/>
      <c r="L359" s="178"/>
      <c r="M359" s="175"/>
      <c r="N359" s="175"/>
      <c r="O359" s="179"/>
      <c r="P359" s="175"/>
      <c r="Q359" s="178"/>
      <c r="R359" s="178"/>
      <c r="S359" s="179"/>
      <c r="T359" s="175"/>
      <c r="U359" s="175"/>
      <c r="V359" s="175"/>
      <c r="W359" s="179"/>
      <c r="X359" s="179"/>
      <c r="Y359" s="175"/>
      <c r="Z359" s="175"/>
      <c r="AA359" s="175"/>
      <c r="AB359" s="178"/>
      <c r="AC359" s="175"/>
      <c r="AD359" s="178"/>
      <c r="AE359" s="178"/>
      <c r="AF359" s="175"/>
      <c r="AG359" s="175"/>
      <c r="AH359" s="179"/>
      <c r="AI359" s="179"/>
      <c r="AJ359" s="179"/>
      <c r="AK359" s="179"/>
      <c r="AL359" s="179"/>
    </row>
    <row r="360" spans="1:38" s="131" customFormat="1">
      <c r="A360" s="209"/>
      <c r="B360" s="176"/>
      <c r="C360" s="177"/>
      <c r="D360" s="177"/>
      <c r="E360" s="178"/>
      <c r="F360" s="178"/>
      <c r="G360" s="178"/>
      <c r="H360" s="179"/>
      <c r="I360" s="179"/>
      <c r="J360" s="175"/>
      <c r="K360" s="175"/>
      <c r="L360" s="178"/>
      <c r="M360" s="175"/>
      <c r="N360" s="175"/>
      <c r="O360" s="179"/>
      <c r="P360" s="175"/>
      <c r="Q360" s="178"/>
      <c r="R360" s="178"/>
      <c r="S360" s="179"/>
      <c r="T360" s="175"/>
      <c r="U360" s="175"/>
      <c r="V360" s="175"/>
      <c r="W360" s="179"/>
      <c r="X360" s="179"/>
      <c r="Y360" s="175"/>
      <c r="Z360" s="175"/>
      <c r="AA360" s="175"/>
      <c r="AB360" s="178"/>
      <c r="AC360" s="175"/>
      <c r="AD360" s="178"/>
      <c r="AE360" s="178"/>
      <c r="AF360" s="175"/>
      <c r="AG360" s="175"/>
      <c r="AH360" s="179"/>
      <c r="AI360" s="179"/>
      <c r="AJ360" s="179"/>
      <c r="AK360" s="179"/>
      <c r="AL360" s="179"/>
    </row>
    <row r="361" spans="1:38" s="131" customFormat="1">
      <c r="A361" s="209"/>
      <c r="B361" s="176"/>
      <c r="C361" s="177"/>
      <c r="D361" s="177"/>
      <c r="E361" s="178"/>
      <c r="F361" s="178"/>
      <c r="G361" s="178"/>
      <c r="H361" s="179"/>
      <c r="I361" s="179"/>
      <c r="J361" s="175"/>
      <c r="K361" s="175"/>
      <c r="L361" s="178"/>
      <c r="M361" s="175"/>
      <c r="N361" s="175"/>
      <c r="O361" s="179"/>
      <c r="P361" s="175"/>
      <c r="Q361" s="178"/>
      <c r="R361" s="178"/>
      <c r="S361" s="179"/>
      <c r="T361" s="175"/>
      <c r="U361" s="175"/>
      <c r="V361" s="175"/>
      <c r="W361" s="179"/>
      <c r="X361" s="179"/>
      <c r="Y361" s="175"/>
      <c r="Z361" s="175"/>
      <c r="AA361" s="175"/>
      <c r="AB361" s="178"/>
      <c r="AC361" s="175"/>
      <c r="AD361" s="178"/>
      <c r="AE361" s="178"/>
      <c r="AF361" s="175"/>
      <c r="AG361" s="175"/>
      <c r="AH361" s="179"/>
      <c r="AI361" s="179"/>
      <c r="AJ361" s="179"/>
      <c r="AK361" s="179"/>
      <c r="AL361" s="179"/>
    </row>
    <row r="362" spans="1:38" s="131" customFormat="1">
      <c r="A362" s="209"/>
      <c r="B362" s="176"/>
      <c r="C362" s="177"/>
      <c r="D362" s="177"/>
      <c r="E362" s="178"/>
      <c r="F362" s="178"/>
      <c r="G362" s="178"/>
      <c r="H362" s="179"/>
      <c r="I362" s="179"/>
      <c r="J362" s="175"/>
      <c r="K362" s="175"/>
      <c r="L362" s="178"/>
      <c r="M362" s="175"/>
      <c r="N362" s="175"/>
      <c r="O362" s="179"/>
      <c r="P362" s="175"/>
      <c r="Q362" s="178"/>
      <c r="R362" s="178"/>
      <c r="S362" s="179"/>
      <c r="T362" s="175"/>
      <c r="U362" s="175"/>
      <c r="V362" s="175"/>
      <c r="W362" s="179"/>
      <c r="X362" s="179"/>
      <c r="Y362" s="175"/>
      <c r="Z362" s="175"/>
      <c r="AA362" s="175"/>
      <c r="AB362" s="178"/>
      <c r="AC362" s="175"/>
      <c r="AD362" s="178"/>
      <c r="AE362" s="178"/>
      <c r="AF362" s="175"/>
      <c r="AG362" s="175"/>
      <c r="AH362" s="179"/>
      <c r="AI362" s="179"/>
      <c r="AJ362" s="179"/>
      <c r="AK362" s="179"/>
      <c r="AL362" s="179"/>
    </row>
    <row r="363" spans="1:38" s="131" customFormat="1">
      <c r="A363" s="209"/>
      <c r="B363" s="176"/>
      <c r="C363" s="177"/>
      <c r="D363" s="177"/>
      <c r="E363" s="178"/>
      <c r="F363" s="178"/>
      <c r="G363" s="178"/>
      <c r="H363" s="179"/>
      <c r="I363" s="179"/>
      <c r="J363" s="175"/>
      <c r="K363" s="175"/>
      <c r="L363" s="178"/>
      <c r="M363" s="175"/>
      <c r="N363" s="175"/>
      <c r="O363" s="179"/>
      <c r="P363" s="175"/>
      <c r="Q363" s="178"/>
      <c r="R363" s="178"/>
      <c r="S363" s="179"/>
      <c r="T363" s="175"/>
      <c r="U363" s="175"/>
      <c r="V363" s="175"/>
      <c r="W363" s="179"/>
      <c r="X363" s="179"/>
      <c r="Y363" s="175"/>
      <c r="Z363" s="175"/>
      <c r="AA363" s="175"/>
      <c r="AB363" s="178"/>
      <c r="AC363" s="175"/>
      <c r="AD363" s="178"/>
      <c r="AE363" s="178"/>
      <c r="AF363" s="175"/>
      <c r="AG363" s="175"/>
      <c r="AH363" s="179"/>
      <c r="AI363" s="179"/>
      <c r="AJ363" s="179"/>
      <c r="AK363" s="179"/>
      <c r="AL363" s="179"/>
    </row>
    <row r="364" spans="1:38" s="131" customFormat="1">
      <c r="A364" s="209"/>
      <c r="B364" s="176"/>
      <c r="C364" s="177"/>
      <c r="D364" s="177"/>
      <c r="E364" s="178"/>
      <c r="F364" s="178"/>
      <c r="G364" s="178"/>
      <c r="H364" s="179"/>
      <c r="I364" s="179"/>
      <c r="J364" s="175"/>
      <c r="K364" s="175"/>
      <c r="L364" s="178"/>
      <c r="M364" s="175"/>
      <c r="N364" s="175"/>
      <c r="O364" s="179"/>
      <c r="P364" s="175"/>
      <c r="Q364" s="178"/>
      <c r="R364" s="178"/>
      <c r="S364" s="179"/>
      <c r="T364" s="175"/>
      <c r="U364" s="175"/>
      <c r="V364" s="175"/>
      <c r="W364" s="179"/>
      <c r="X364" s="179"/>
      <c r="Y364" s="175"/>
      <c r="Z364" s="175"/>
      <c r="AA364" s="175"/>
      <c r="AB364" s="178"/>
      <c r="AC364" s="175"/>
      <c r="AD364" s="178"/>
      <c r="AE364" s="178"/>
      <c r="AF364" s="175"/>
      <c r="AG364" s="175"/>
      <c r="AH364" s="179"/>
      <c r="AI364" s="179"/>
      <c r="AJ364" s="179"/>
      <c r="AK364" s="179"/>
      <c r="AL364" s="179"/>
    </row>
    <row r="365" spans="1:38" s="131" customFormat="1">
      <c r="A365" s="209"/>
      <c r="B365" s="176"/>
      <c r="C365" s="177"/>
      <c r="D365" s="177"/>
      <c r="E365" s="178"/>
      <c r="F365" s="178"/>
      <c r="G365" s="178"/>
      <c r="H365" s="179"/>
      <c r="I365" s="179"/>
      <c r="J365" s="175"/>
      <c r="K365" s="175"/>
      <c r="L365" s="178"/>
      <c r="M365" s="175"/>
      <c r="N365" s="175"/>
      <c r="O365" s="179"/>
      <c r="P365" s="175"/>
      <c r="Q365" s="178"/>
      <c r="R365" s="178"/>
      <c r="S365" s="179"/>
      <c r="T365" s="175"/>
      <c r="U365" s="175"/>
      <c r="V365" s="175"/>
      <c r="W365" s="179"/>
      <c r="X365" s="179"/>
      <c r="Y365" s="175"/>
      <c r="Z365" s="175"/>
      <c r="AA365" s="175"/>
      <c r="AB365" s="178"/>
      <c r="AC365" s="175"/>
      <c r="AD365" s="178"/>
      <c r="AE365" s="178"/>
      <c r="AF365" s="175"/>
      <c r="AG365" s="175"/>
      <c r="AH365" s="179"/>
      <c r="AI365" s="179"/>
      <c r="AJ365" s="179"/>
      <c r="AK365" s="179"/>
      <c r="AL365" s="179"/>
    </row>
    <row r="366" spans="1:38" s="131" customFormat="1">
      <c r="A366" s="209"/>
      <c r="B366" s="176"/>
      <c r="C366" s="177"/>
      <c r="D366" s="177"/>
      <c r="E366" s="178"/>
      <c r="F366" s="178"/>
      <c r="G366" s="178"/>
      <c r="H366" s="179"/>
      <c r="I366" s="179"/>
      <c r="J366" s="175"/>
      <c r="K366" s="175"/>
      <c r="L366" s="178"/>
      <c r="M366" s="175"/>
      <c r="N366" s="175"/>
      <c r="O366" s="179"/>
      <c r="P366" s="175"/>
      <c r="Q366" s="178"/>
      <c r="R366" s="178"/>
      <c r="S366" s="179"/>
      <c r="T366" s="175"/>
      <c r="U366" s="175"/>
      <c r="V366" s="175"/>
      <c r="W366" s="179"/>
      <c r="X366" s="179"/>
      <c r="Y366" s="175"/>
      <c r="Z366" s="175"/>
      <c r="AA366" s="175"/>
      <c r="AB366" s="178"/>
      <c r="AC366" s="175"/>
      <c r="AD366" s="178"/>
      <c r="AE366" s="178"/>
      <c r="AF366" s="175"/>
      <c r="AG366" s="175"/>
      <c r="AH366" s="179"/>
      <c r="AI366" s="179"/>
      <c r="AJ366" s="179"/>
      <c r="AK366" s="179"/>
      <c r="AL366" s="179"/>
    </row>
    <row r="367" spans="1:38" s="131" customFormat="1">
      <c r="A367" s="209"/>
      <c r="B367" s="176"/>
      <c r="C367" s="177"/>
      <c r="D367" s="177"/>
      <c r="E367" s="178"/>
      <c r="F367" s="178"/>
      <c r="G367" s="178"/>
      <c r="H367" s="179"/>
      <c r="I367" s="179"/>
      <c r="J367" s="175"/>
      <c r="K367" s="175"/>
      <c r="L367" s="178"/>
      <c r="M367" s="175"/>
      <c r="N367" s="175"/>
      <c r="O367" s="179"/>
      <c r="P367" s="175"/>
      <c r="Q367" s="178"/>
      <c r="R367" s="178"/>
      <c r="S367" s="179"/>
      <c r="T367" s="175"/>
      <c r="U367" s="175"/>
      <c r="V367" s="175"/>
      <c r="W367" s="179"/>
      <c r="X367" s="179"/>
      <c r="Y367" s="175"/>
      <c r="Z367" s="175"/>
      <c r="AA367" s="175"/>
      <c r="AB367" s="178"/>
      <c r="AC367" s="175"/>
      <c r="AD367" s="178"/>
      <c r="AE367" s="178"/>
      <c r="AF367" s="175"/>
      <c r="AG367" s="175"/>
      <c r="AH367" s="179"/>
      <c r="AI367" s="179"/>
      <c r="AJ367" s="179"/>
      <c r="AK367" s="179"/>
      <c r="AL367" s="179"/>
    </row>
    <row r="368" spans="1:38" s="131" customFormat="1">
      <c r="A368" s="209"/>
      <c r="B368" s="176"/>
      <c r="C368" s="177"/>
      <c r="D368" s="177"/>
      <c r="E368" s="178"/>
      <c r="F368" s="178"/>
      <c r="G368" s="178"/>
      <c r="H368" s="179"/>
      <c r="I368" s="179"/>
      <c r="J368" s="175"/>
      <c r="K368" s="175"/>
      <c r="L368" s="178"/>
      <c r="M368" s="175"/>
      <c r="N368" s="175"/>
      <c r="O368" s="179"/>
      <c r="P368" s="175"/>
      <c r="Q368" s="178"/>
      <c r="R368" s="178"/>
      <c r="S368" s="179"/>
      <c r="T368" s="175"/>
      <c r="U368" s="175"/>
      <c r="V368" s="175"/>
      <c r="W368" s="179"/>
      <c r="X368" s="179"/>
      <c r="Y368" s="175"/>
      <c r="Z368" s="175"/>
      <c r="AA368" s="175"/>
      <c r="AB368" s="178"/>
      <c r="AC368" s="175"/>
      <c r="AD368" s="178"/>
      <c r="AE368" s="178"/>
      <c r="AF368" s="175"/>
      <c r="AG368" s="175"/>
      <c r="AH368" s="179"/>
      <c r="AI368" s="179"/>
      <c r="AJ368" s="179"/>
      <c r="AK368" s="179"/>
      <c r="AL368" s="179"/>
    </row>
    <row r="369" spans="1:38" s="131" customFormat="1">
      <c r="A369" s="209"/>
      <c r="B369" s="176"/>
      <c r="C369" s="177"/>
      <c r="D369" s="177"/>
      <c r="E369" s="178"/>
      <c r="F369" s="178"/>
      <c r="G369" s="178"/>
      <c r="H369" s="179"/>
      <c r="I369" s="179"/>
      <c r="J369" s="175"/>
      <c r="K369" s="175"/>
      <c r="L369" s="178"/>
      <c r="M369" s="175"/>
      <c r="N369" s="175"/>
      <c r="O369" s="179"/>
      <c r="P369" s="175"/>
      <c r="Q369" s="178"/>
      <c r="R369" s="178"/>
      <c r="S369" s="179"/>
      <c r="T369" s="175"/>
      <c r="U369" s="175"/>
      <c r="V369" s="175"/>
      <c r="W369" s="179"/>
      <c r="X369" s="179"/>
      <c r="Y369" s="175"/>
      <c r="Z369" s="175"/>
      <c r="AA369" s="175"/>
      <c r="AB369" s="178"/>
      <c r="AC369" s="175"/>
      <c r="AD369" s="178"/>
      <c r="AE369" s="178"/>
      <c r="AF369" s="175"/>
      <c r="AG369" s="175"/>
      <c r="AH369" s="179"/>
      <c r="AI369" s="179"/>
      <c r="AJ369" s="179"/>
      <c r="AK369" s="179"/>
      <c r="AL369" s="179"/>
    </row>
    <row r="370" spans="1:38" s="131" customFormat="1">
      <c r="A370" s="209"/>
      <c r="B370" s="176"/>
      <c r="C370" s="177"/>
      <c r="D370" s="177"/>
      <c r="E370" s="178"/>
      <c r="F370" s="178"/>
      <c r="G370" s="178"/>
      <c r="H370" s="179"/>
      <c r="I370" s="179"/>
      <c r="J370" s="175"/>
      <c r="K370" s="175"/>
      <c r="L370" s="178"/>
      <c r="M370" s="175"/>
      <c r="N370" s="175"/>
      <c r="O370" s="179"/>
      <c r="P370" s="175"/>
      <c r="Q370" s="178"/>
      <c r="R370" s="178"/>
      <c r="S370" s="179"/>
      <c r="T370" s="175"/>
      <c r="U370" s="175"/>
      <c r="V370" s="175"/>
      <c r="W370" s="179"/>
      <c r="X370" s="179"/>
      <c r="Y370" s="175"/>
      <c r="Z370" s="175"/>
      <c r="AA370" s="175"/>
      <c r="AB370" s="178"/>
      <c r="AC370" s="175"/>
      <c r="AD370" s="178"/>
      <c r="AE370" s="178"/>
      <c r="AF370" s="175"/>
      <c r="AG370" s="175"/>
      <c r="AH370" s="179"/>
      <c r="AI370" s="179"/>
      <c r="AJ370" s="179"/>
      <c r="AK370" s="179"/>
      <c r="AL370" s="179"/>
    </row>
    <row r="371" spans="1:38" s="131" customFormat="1">
      <c r="A371" s="209"/>
      <c r="B371" s="176"/>
      <c r="C371" s="177"/>
      <c r="D371" s="177"/>
      <c r="E371" s="178"/>
      <c r="F371" s="178"/>
      <c r="G371" s="178"/>
      <c r="H371" s="179"/>
      <c r="I371" s="179"/>
      <c r="J371" s="175"/>
      <c r="K371" s="175"/>
      <c r="L371" s="178"/>
      <c r="M371" s="175"/>
      <c r="N371" s="175"/>
      <c r="O371" s="179"/>
      <c r="P371" s="175"/>
      <c r="Q371" s="178"/>
      <c r="R371" s="178"/>
      <c r="S371" s="179"/>
      <c r="T371" s="175"/>
      <c r="U371" s="175"/>
      <c r="V371" s="175"/>
      <c r="W371" s="179"/>
      <c r="X371" s="179"/>
      <c r="Y371" s="175"/>
      <c r="Z371" s="175"/>
      <c r="AA371" s="175"/>
      <c r="AB371" s="178"/>
      <c r="AC371" s="175"/>
      <c r="AD371" s="178"/>
      <c r="AE371" s="178"/>
      <c r="AF371" s="175"/>
      <c r="AG371" s="175"/>
      <c r="AH371" s="179"/>
      <c r="AI371" s="179"/>
      <c r="AJ371" s="179"/>
      <c r="AK371" s="179"/>
      <c r="AL371" s="179"/>
    </row>
    <row r="372" spans="1:38" s="131" customFormat="1">
      <c r="A372" s="209"/>
      <c r="B372" s="176"/>
      <c r="C372" s="177"/>
      <c r="D372" s="177"/>
      <c r="E372" s="178"/>
      <c r="F372" s="178"/>
      <c r="G372" s="178"/>
      <c r="H372" s="179"/>
      <c r="I372" s="179"/>
      <c r="J372" s="175"/>
      <c r="K372" s="175"/>
      <c r="L372" s="178"/>
      <c r="M372" s="175"/>
      <c r="N372" s="175"/>
      <c r="O372" s="179"/>
      <c r="P372" s="175"/>
      <c r="Q372" s="178"/>
      <c r="R372" s="178"/>
      <c r="S372" s="179"/>
      <c r="T372" s="175"/>
      <c r="U372" s="175"/>
      <c r="V372" s="175"/>
      <c r="W372" s="179"/>
      <c r="X372" s="179"/>
      <c r="Y372" s="175"/>
      <c r="Z372" s="175"/>
      <c r="AA372" s="175"/>
      <c r="AB372" s="178"/>
      <c r="AC372" s="175"/>
      <c r="AD372" s="178"/>
      <c r="AE372" s="178"/>
      <c r="AF372" s="175"/>
      <c r="AG372" s="175"/>
      <c r="AH372" s="179"/>
      <c r="AI372" s="179"/>
      <c r="AJ372" s="179"/>
      <c r="AK372" s="179"/>
      <c r="AL372" s="179"/>
    </row>
    <row r="373" spans="1:38" s="131" customFormat="1">
      <c r="A373" s="209"/>
      <c r="B373" s="176"/>
      <c r="C373" s="177"/>
      <c r="D373" s="177"/>
      <c r="E373" s="178"/>
      <c r="F373" s="178"/>
      <c r="G373" s="178"/>
      <c r="H373" s="179"/>
      <c r="I373" s="179"/>
      <c r="J373" s="175"/>
      <c r="K373" s="175"/>
      <c r="L373" s="178"/>
      <c r="M373" s="175"/>
      <c r="N373" s="175"/>
      <c r="O373" s="179"/>
      <c r="P373" s="175"/>
      <c r="Q373" s="178"/>
      <c r="R373" s="178"/>
      <c r="S373" s="179"/>
      <c r="T373" s="175"/>
      <c r="U373" s="175"/>
      <c r="V373" s="175"/>
      <c r="W373" s="179"/>
      <c r="X373" s="179"/>
      <c r="Y373" s="175"/>
      <c r="Z373" s="175"/>
      <c r="AA373" s="175"/>
      <c r="AB373" s="178"/>
      <c r="AC373" s="175"/>
      <c r="AD373" s="178"/>
      <c r="AE373" s="178"/>
      <c r="AF373" s="175"/>
      <c r="AG373" s="175"/>
      <c r="AH373" s="179"/>
      <c r="AI373" s="179"/>
      <c r="AJ373" s="179"/>
      <c r="AK373" s="179"/>
      <c r="AL373" s="179"/>
    </row>
    <row r="374" spans="1:38" s="131" customFormat="1">
      <c r="A374" s="209"/>
      <c r="B374" s="176"/>
      <c r="C374" s="177"/>
      <c r="D374" s="177"/>
      <c r="E374" s="178"/>
      <c r="F374" s="178"/>
      <c r="G374" s="178"/>
      <c r="H374" s="179"/>
      <c r="I374" s="179"/>
      <c r="J374" s="175"/>
      <c r="K374" s="175"/>
      <c r="L374" s="178"/>
      <c r="M374" s="175"/>
      <c r="N374" s="175"/>
      <c r="O374" s="179"/>
      <c r="P374" s="175"/>
      <c r="Q374" s="178"/>
      <c r="R374" s="178"/>
      <c r="S374" s="179"/>
      <c r="T374" s="175"/>
      <c r="U374" s="175"/>
      <c r="V374" s="175"/>
      <c r="W374" s="179"/>
      <c r="X374" s="179"/>
      <c r="Y374" s="175"/>
      <c r="Z374" s="175"/>
      <c r="AA374" s="175"/>
      <c r="AB374" s="178"/>
      <c r="AC374" s="175"/>
      <c r="AD374" s="178"/>
      <c r="AE374" s="178"/>
      <c r="AF374" s="175"/>
      <c r="AG374" s="175"/>
      <c r="AH374" s="179"/>
      <c r="AI374" s="179"/>
      <c r="AJ374" s="179"/>
      <c r="AK374" s="179"/>
      <c r="AL374" s="179"/>
    </row>
    <row r="375" spans="1:38" s="131" customFormat="1">
      <c r="A375" s="209"/>
      <c r="B375" s="176"/>
      <c r="C375" s="177"/>
      <c r="D375" s="177"/>
      <c r="E375" s="178"/>
      <c r="F375" s="178"/>
      <c r="G375" s="178"/>
      <c r="H375" s="179"/>
      <c r="I375" s="179"/>
      <c r="J375" s="175"/>
      <c r="K375" s="175"/>
      <c r="L375" s="178"/>
      <c r="M375" s="175"/>
      <c r="N375" s="175"/>
      <c r="O375" s="179"/>
      <c r="P375" s="175"/>
      <c r="Q375" s="178"/>
      <c r="R375" s="178"/>
      <c r="S375" s="179"/>
      <c r="T375" s="175"/>
      <c r="U375" s="175"/>
      <c r="V375" s="175"/>
      <c r="W375" s="179"/>
      <c r="X375" s="179"/>
      <c r="Y375" s="175"/>
      <c r="Z375" s="175"/>
      <c r="AA375" s="175"/>
      <c r="AB375" s="178"/>
      <c r="AC375" s="175"/>
      <c r="AD375" s="178"/>
      <c r="AE375" s="178"/>
      <c r="AF375" s="175"/>
      <c r="AG375" s="175"/>
      <c r="AH375" s="179"/>
      <c r="AI375" s="179"/>
      <c r="AJ375" s="179"/>
      <c r="AK375" s="179"/>
      <c r="AL375" s="179"/>
    </row>
    <row r="376" spans="1:38" s="131" customFormat="1">
      <c r="A376" s="209"/>
      <c r="B376" s="176"/>
      <c r="C376" s="177"/>
      <c r="D376" s="177"/>
      <c r="E376" s="178"/>
      <c r="F376" s="178"/>
      <c r="G376" s="178"/>
      <c r="H376" s="179"/>
      <c r="I376" s="179"/>
      <c r="J376" s="175"/>
      <c r="K376" s="175"/>
      <c r="L376" s="178"/>
      <c r="M376" s="175"/>
      <c r="N376" s="175"/>
      <c r="O376" s="179"/>
      <c r="P376" s="175"/>
      <c r="Q376" s="178"/>
      <c r="R376" s="178"/>
      <c r="S376" s="179"/>
      <c r="T376" s="175"/>
      <c r="U376" s="175"/>
      <c r="V376" s="175"/>
      <c r="W376" s="179"/>
      <c r="X376" s="179"/>
      <c r="Y376" s="175"/>
      <c r="Z376" s="175"/>
      <c r="AA376" s="175"/>
      <c r="AB376" s="178"/>
      <c r="AC376" s="175"/>
      <c r="AD376" s="178"/>
      <c r="AE376" s="178"/>
      <c r="AF376" s="175"/>
      <c r="AG376" s="175"/>
      <c r="AH376" s="179"/>
      <c r="AI376" s="179"/>
      <c r="AJ376" s="179"/>
      <c r="AK376" s="179"/>
      <c r="AL376" s="179"/>
    </row>
    <row r="377" spans="1:38" s="131" customFormat="1">
      <c r="A377" s="209"/>
      <c r="B377" s="176"/>
      <c r="C377" s="177"/>
      <c r="D377" s="177"/>
      <c r="E377" s="178"/>
      <c r="F377" s="178"/>
      <c r="G377" s="178"/>
      <c r="H377" s="179"/>
      <c r="I377" s="179"/>
      <c r="J377" s="175"/>
      <c r="K377" s="175"/>
      <c r="L377" s="178"/>
      <c r="M377" s="175"/>
      <c r="N377" s="175"/>
      <c r="O377" s="179"/>
      <c r="P377" s="175"/>
      <c r="Q377" s="178"/>
      <c r="R377" s="178"/>
      <c r="S377" s="179"/>
      <c r="T377" s="175"/>
      <c r="U377" s="175"/>
      <c r="V377" s="175"/>
      <c r="W377" s="179"/>
      <c r="X377" s="179"/>
      <c r="Y377" s="175"/>
      <c r="Z377" s="175"/>
      <c r="AA377" s="175"/>
      <c r="AB377" s="178"/>
      <c r="AC377" s="175"/>
      <c r="AD377" s="178"/>
      <c r="AE377" s="178"/>
      <c r="AF377" s="175"/>
      <c r="AG377" s="175"/>
      <c r="AH377" s="179"/>
      <c r="AI377" s="179"/>
      <c r="AJ377" s="179"/>
      <c r="AK377" s="179"/>
      <c r="AL377" s="179"/>
    </row>
    <row r="378" spans="1:38" s="131" customFormat="1">
      <c r="A378" s="209"/>
      <c r="B378" s="176"/>
      <c r="C378" s="177"/>
      <c r="D378" s="177"/>
      <c r="E378" s="178"/>
      <c r="F378" s="178"/>
      <c r="G378" s="178"/>
      <c r="H378" s="179"/>
      <c r="I378" s="179"/>
      <c r="J378" s="175"/>
      <c r="K378" s="175"/>
      <c r="L378" s="178"/>
      <c r="M378" s="175"/>
      <c r="N378" s="175"/>
      <c r="O378" s="179"/>
      <c r="P378" s="175"/>
      <c r="Q378" s="178"/>
      <c r="R378" s="178"/>
      <c r="S378" s="179"/>
      <c r="T378" s="175"/>
      <c r="U378" s="175"/>
      <c r="V378" s="175"/>
      <c r="W378" s="179"/>
      <c r="X378" s="179"/>
      <c r="Y378" s="175"/>
      <c r="Z378" s="175"/>
      <c r="AA378" s="175"/>
      <c r="AB378" s="178"/>
      <c r="AC378" s="175"/>
      <c r="AD378" s="178"/>
      <c r="AE378" s="178"/>
      <c r="AF378" s="175"/>
      <c r="AG378" s="175"/>
      <c r="AH378" s="179"/>
      <c r="AI378" s="179"/>
      <c r="AJ378" s="179"/>
      <c r="AK378" s="179"/>
      <c r="AL378" s="179"/>
    </row>
    <row r="379" spans="1:38" s="131" customFormat="1">
      <c r="A379" s="209"/>
      <c r="B379" s="176"/>
      <c r="C379" s="177"/>
      <c r="D379" s="177"/>
      <c r="E379" s="178"/>
      <c r="F379" s="178"/>
      <c r="G379" s="178"/>
      <c r="H379" s="179"/>
      <c r="I379" s="179"/>
      <c r="J379" s="175"/>
      <c r="K379" s="175"/>
      <c r="L379" s="178"/>
      <c r="M379" s="175"/>
      <c r="N379" s="175"/>
      <c r="O379" s="179"/>
      <c r="P379" s="175"/>
      <c r="Q379" s="178"/>
      <c r="R379" s="178"/>
      <c r="S379" s="179"/>
      <c r="T379" s="175"/>
      <c r="U379" s="175"/>
      <c r="V379" s="175"/>
      <c r="W379" s="179"/>
      <c r="X379" s="179"/>
      <c r="Y379" s="175"/>
      <c r="Z379" s="175"/>
      <c r="AA379" s="175"/>
      <c r="AB379" s="178"/>
      <c r="AC379" s="175"/>
      <c r="AD379" s="178"/>
      <c r="AE379" s="178"/>
      <c r="AF379" s="175"/>
      <c r="AG379" s="175"/>
      <c r="AH379" s="179"/>
      <c r="AI379" s="179"/>
      <c r="AJ379" s="179"/>
      <c r="AK379" s="179"/>
      <c r="AL379" s="179"/>
    </row>
    <row r="380" spans="1:38" s="131" customFormat="1">
      <c r="A380" s="209"/>
      <c r="B380" s="176"/>
      <c r="C380" s="177"/>
      <c r="D380" s="177"/>
      <c r="E380" s="178"/>
      <c r="F380" s="178"/>
      <c r="G380" s="178"/>
      <c r="H380" s="179"/>
      <c r="I380" s="179"/>
      <c r="J380" s="175"/>
      <c r="K380" s="175"/>
      <c r="L380" s="178"/>
      <c r="M380" s="175"/>
      <c r="N380" s="175"/>
      <c r="O380" s="179"/>
      <c r="P380" s="175"/>
      <c r="Q380" s="178"/>
      <c r="R380" s="178"/>
      <c r="S380" s="179"/>
      <c r="T380" s="175"/>
      <c r="U380" s="175"/>
      <c r="V380" s="175"/>
      <c r="W380" s="179"/>
      <c r="X380" s="179"/>
      <c r="Y380" s="175"/>
      <c r="Z380" s="175"/>
      <c r="AA380" s="175"/>
      <c r="AB380" s="178"/>
      <c r="AC380" s="175"/>
      <c r="AD380" s="178"/>
      <c r="AE380" s="178"/>
      <c r="AF380" s="175"/>
      <c r="AG380" s="175"/>
      <c r="AH380" s="179"/>
      <c r="AI380" s="179"/>
      <c r="AJ380" s="179"/>
      <c r="AK380" s="179"/>
      <c r="AL380" s="179"/>
    </row>
    <row r="381" spans="1:38" s="131" customFormat="1">
      <c r="A381" s="209"/>
      <c r="B381" s="176"/>
      <c r="C381" s="177"/>
      <c r="D381" s="177"/>
      <c r="E381" s="178"/>
      <c r="F381" s="178"/>
      <c r="G381" s="178"/>
      <c r="H381" s="179"/>
      <c r="I381" s="179"/>
      <c r="J381" s="175"/>
      <c r="K381" s="175"/>
      <c r="L381" s="178"/>
      <c r="M381" s="175"/>
      <c r="N381" s="175"/>
      <c r="O381" s="179"/>
      <c r="P381" s="175"/>
      <c r="Q381" s="178"/>
      <c r="R381" s="178"/>
      <c r="S381" s="179"/>
      <c r="T381" s="175"/>
      <c r="U381" s="175"/>
      <c r="V381" s="175"/>
      <c r="W381" s="179"/>
      <c r="X381" s="179"/>
      <c r="Y381" s="175"/>
      <c r="Z381" s="175"/>
      <c r="AA381" s="175"/>
      <c r="AB381" s="178"/>
      <c r="AC381" s="175"/>
      <c r="AD381" s="178"/>
      <c r="AE381" s="178"/>
      <c r="AF381" s="175"/>
      <c r="AG381" s="175"/>
      <c r="AH381" s="179"/>
      <c r="AI381" s="179"/>
      <c r="AJ381" s="179"/>
      <c r="AK381" s="179"/>
      <c r="AL381" s="179"/>
    </row>
    <row r="382" spans="1:38" s="131" customFormat="1">
      <c r="A382" s="209"/>
      <c r="B382" s="176"/>
      <c r="C382" s="177"/>
      <c r="D382" s="177"/>
      <c r="E382" s="178"/>
      <c r="F382" s="178"/>
      <c r="G382" s="178"/>
      <c r="H382" s="179"/>
      <c r="I382" s="179"/>
      <c r="J382" s="175"/>
      <c r="K382" s="175"/>
      <c r="L382" s="178"/>
      <c r="M382" s="175"/>
      <c r="N382" s="175"/>
      <c r="O382" s="179"/>
      <c r="P382" s="175"/>
      <c r="Q382" s="178"/>
      <c r="R382" s="178"/>
      <c r="S382" s="179"/>
      <c r="T382" s="175"/>
      <c r="U382" s="175"/>
      <c r="V382" s="175"/>
      <c r="W382" s="179"/>
      <c r="X382" s="179"/>
      <c r="Y382" s="175"/>
      <c r="Z382" s="175"/>
      <c r="AA382" s="175"/>
      <c r="AB382" s="178"/>
      <c r="AC382" s="175"/>
      <c r="AD382" s="178"/>
      <c r="AE382" s="178"/>
      <c r="AF382" s="175"/>
      <c r="AG382" s="175"/>
      <c r="AH382" s="179"/>
      <c r="AI382" s="179"/>
      <c r="AJ382" s="179"/>
      <c r="AK382" s="179"/>
      <c r="AL382" s="179"/>
    </row>
    <row r="383" spans="1:38" s="131" customFormat="1">
      <c r="A383" s="209"/>
      <c r="B383" s="176"/>
      <c r="C383" s="177"/>
      <c r="D383" s="177"/>
      <c r="E383" s="178"/>
      <c r="F383" s="178"/>
      <c r="G383" s="178"/>
      <c r="H383" s="179"/>
      <c r="I383" s="179"/>
      <c r="J383" s="175"/>
      <c r="K383" s="175"/>
      <c r="L383" s="178"/>
      <c r="M383" s="175"/>
      <c r="N383" s="175"/>
      <c r="O383" s="179"/>
      <c r="P383" s="175"/>
      <c r="Q383" s="178"/>
      <c r="R383" s="178"/>
      <c r="S383" s="179"/>
      <c r="T383" s="175"/>
      <c r="U383" s="175"/>
      <c r="V383" s="175"/>
      <c r="W383" s="179"/>
      <c r="X383" s="179"/>
      <c r="Y383" s="175"/>
      <c r="Z383" s="175"/>
      <c r="AA383" s="175"/>
      <c r="AB383" s="178"/>
      <c r="AC383" s="175"/>
      <c r="AD383" s="178"/>
      <c r="AE383" s="178"/>
      <c r="AF383" s="175"/>
      <c r="AG383" s="175"/>
      <c r="AH383" s="179"/>
      <c r="AI383" s="179"/>
      <c r="AJ383" s="179"/>
      <c r="AK383" s="179"/>
      <c r="AL383" s="179"/>
    </row>
    <row r="384" spans="1:38" s="131" customFormat="1">
      <c r="A384" s="209"/>
      <c r="B384" s="176"/>
      <c r="C384" s="177"/>
      <c r="D384" s="177"/>
      <c r="E384" s="178"/>
      <c r="F384" s="178"/>
      <c r="G384" s="178"/>
      <c r="H384" s="179"/>
      <c r="I384" s="179"/>
      <c r="J384" s="175"/>
      <c r="K384" s="175"/>
      <c r="L384" s="178"/>
      <c r="M384" s="175"/>
      <c r="N384" s="175"/>
      <c r="O384" s="179"/>
      <c r="P384" s="175"/>
      <c r="Q384" s="178"/>
      <c r="R384" s="178"/>
      <c r="S384" s="179"/>
      <c r="T384" s="175"/>
      <c r="U384" s="175"/>
      <c r="V384" s="175"/>
      <c r="W384" s="179"/>
      <c r="X384" s="179"/>
      <c r="Y384" s="175"/>
      <c r="Z384" s="175"/>
      <c r="AA384" s="175"/>
      <c r="AB384" s="178"/>
      <c r="AC384" s="175"/>
      <c r="AD384" s="178"/>
      <c r="AE384" s="178"/>
      <c r="AF384" s="175"/>
      <c r="AG384" s="175"/>
      <c r="AH384" s="179"/>
      <c r="AI384" s="179"/>
      <c r="AJ384" s="179"/>
      <c r="AK384" s="179"/>
      <c r="AL384" s="179"/>
    </row>
    <row r="385" spans="1:38" s="131" customFormat="1">
      <c r="A385" s="209"/>
      <c r="B385" s="176"/>
      <c r="C385" s="177"/>
      <c r="D385" s="177"/>
      <c r="E385" s="178"/>
      <c r="F385" s="178"/>
      <c r="G385" s="178"/>
      <c r="H385" s="179"/>
      <c r="I385" s="179"/>
      <c r="J385" s="175"/>
      <c r="K385" s="175"/>
      <c r="L385" s="178"/>
      <c r="M385" s="175"/>
      <c r="N385" s="175"/>
      <c r="O385" s="179"/>
      <c r="P385" s="175"/>
      <c r="Q385" s="178"/>
      <c r="R385" s="178"/>
      <c r="S385" s="179"/>
      <c r="T385" s="175"/>
      <c r="U385" s="175"/>
      <c r="V385" s="175"/>
      <c r="W385" s="179"/>
      <c r="X385" s="179"/>
      <c r="Y385" s="175"/>
      <c r="Z385" s="175"/>
      <c r="AA385" s="175"/>
      <c r="AB385" s="178"/>
      <c r="AC385" s="175"/>
      <c r="AD385" s="178"/>
      <c r="AE385" s="178"/>
      <c r="AF385" s="175"/>
      <c r="AG385" s="175"/>
      <c r="AH385" s="179"/>
      <c r="AI385" s="179"/>
      <c r="AJ385" s="179"/>
      <c r="AK385" s="179"/>
      <c r="AL385" s="179"/>
    </row>
    <row r="386" spans="1:38" s="131" customFormat="1">
      <c r="A386" s="209"/>
      <c r="B386" s="176"/>
      <c r="C386" s="177"/>
      <c r="D386" s="177"/>
      <c r="E386" s="178"/>
      <c r="F386" s="178"/>
      <c r="G386" s="178"/>
      <c r="H386" s="179"/>
      <c r="I386" s="179"/>
      <c r="J386" s="175"/>
      <c r="K386" s="175"/>
      <c r="L386" s="178"/>
      <c r="M386" s="175"/>
      <c r="N386" s="175"/>
      <c r="O386" s="179"/>
      <c r="P386" s="175"/>
      <c r="Q386" s="178"/>
      <c r="R386" s="178"/>
      <c r="S386" s="179"/>
      <c r="T386" s="175"/>
      <c r="U386" s="175"/>
      <c r="V386" s="175"/>
      <c r="W386" s="179"/>
      <c r="X386" s="179"/>
      <c r="Y386" s="175"/>
      <c r="Z386" s="175"/>
      <c r="AA386" s="175"/>
      <c r="AB386" s="178"/>
      <c r="AC386" s="175"/>
      <c r="AD386" s="178"/>
      <c r="AE386" s="178"/>
      <c r="AF386" s="175"/>
      <c r="AG386" s="175"/>
      <c r="AH386" s="179"/>
      <c r="AI386" s="179"/>
      <c r="AJ386" s="179"/>
      <c r="AK386" s="179"/>
      <c r="AL386" s="179"/>
    </row>
    <row r="387" spans="1:38" s="131" customFormat="1">
      <c r="A387" s="209"/>
      <c r="B387" s="176"/>
      <c r="C387" s="177"/>
      <c r="D387" s="177"/>
      <c r="E387" s="178"/>
      <c r="F387" s="178"/>
      <c r="G387" s="178"/>
      <c r="H387" s="179"/>
      <c r="I387" s="179"/>
      <c r="J387" s="175"/>
      <c r="K387" s="175"/>
      <c r="L387" s="178"/>
      <c r="M387" s="175"/>
      <c r="N387" s="175"/>
      <c r="O387" s="179"/>
      <c r="P387" s="175"/>
      <c r="Q387" s="178"/>
      <c r="R387" s="178"/>
      <c r="S387" s="179"/>
      <c r="T387" s="175"/>
      <c r="U387" s="175"/>
      <c r="V387" s="175"/>
      <c r="W387" s="179"/>
      <c r="X387" s="179"/>
      <c r="Y387" s="175"/>
      <c r="Z387" s="175"/>
      <c r="AA387" s="175"/>
      <c r="AB387" s="178"/>
      <c r="AC387" s="175"/>
      <c r="AD387" s="178"/>
      <c r="AE387" s="178"/>
      <c r="AF387" s="175"/>
      <c r="AG387" s="175"/>
      <c r="AH387" s="179"/>
      <c r="AI387" s="179"/>
      <c r="AJ387" s="179"/>
      <c r="AK387" s="179"/>
      <c r="AL387" s="179"/>
    </row>
    <row r="388" spans="1:38" s="131" customFormat="1">
      <c r="A388" s="209"/>
      <c r="B388" s="176"/>
      <c r="C388" s="177"/>
      <c r="D388" s="177"/>
      <c r="E388" s="178"/>
      <c r="F388" s="178"/>
      <c r="G388" s="178"/>
      <c r="H388" s="179"/>
      <c r="I388" s="179"/>
      <c r="J388" s="175"/>
      <c r="K388" s="175"/>
      <c r="L388" s="178"/>
      <c r="M388" s="175"/>
      <c r="N388" s="175"/>
      <c r="O388" s="179"/>
      <c r="P388" s="175"/>
      <c r="Q388" s="178"/>
      <c r="R388" s="178"/>
      <c r="S388" s="179"/>
      <c r="T388" s="175"/>
      <c r="U388" s="175"/>
      <c r="V388" s="175"/>
      <c r="W388" s="179"/>
      <c r="X388" s="179"/>
      <c r="Y388" s="175"/>
      <c r="Z388" s="175"/>
      <c r="AA388" s="175"/>
      <c r="AB388" s="178"/>
      <c r="AC388" s="175"/>
      <c r="AD388" s="178"/>
      <c r="AE388" s="178"/>
      <c r="AF388" s="175"/>
      <c r="AG388" s="175"/>
      <c r="AH388" s="179"/>
      <c r="AI388" s="179"/>
      <c r="AJ388" s="179"/>
      <c r="AK388" s="179"/>
      <c r="AL388" s="179"/>
    </row>
    <row r="389" spans="1:38" s="131" customFormat="1">
      <c r="A389" s="209"/>
      <c r="B389" s="176"/>
      <c r="C389" s="177"/>
      <c r="D389" s="177"/>
      <c r="E389" s="178"/>
      <c r="F389" s="178"/>
      <c r="G389" s="178"/>
      <c r="H389" s="179"/>
      <c r="I389" s="179"/>
      <c r="J389" s="175"/>
      <c r="K389" s="175"/>
      <c r="L389" s="178"/>
      <c r="M389" s="175"/>
      <c r="N389" s="175"/>
      <c r="O389" s="179"/>
      <c r="P389" s="175"/>
      <c r="Q389" s="178"/>
      <c r="R389" s="178"/>
      <c r="S389" s="179"/>
      <c r="T389" s="175"/>
      <c r="U389" s="175"/>
      <c r="V389" s="175"/>
      <c r="W389" s="179"/>
      <c r="X389" s="179"/>
      <c r="Y389" s="175"/>
      <c r="Z389" s="175"/>
      <c r="AA389" s="175"/>
      <c r="AB389" s="178"/>
      <c r="AC389" s="175"/>
      <c r="AD389" s="178"/>
      <c r="AE389" s="178"/>
      <c r="AF389" s="175"/>
      <c r="AG389" s="175"/>
      <c r="AH389" s="179"/>
      <c r="AI389" s="179"/>
      <c r="AJ389" s="179"/>
      <c r="AK389" s="179"/>
      <c r="AL389" s="179"/>
    </row>
    <row r="390" spans="1:38" s="131" customFormat="1">
      <c r="A390" s="209"/>
      <c r="B390" s="176"/>
      <c r="C390" s="177"/>
      <c r="D390" s="177"/>
      <c r="E390" s="178"/>
      <c r="F390" s="178"/>
      <c r="G390" s="178"/>
      <c r="H390" s="179"/>
      <c r="I390" s="179"/>
      <c r="J390" s="175"/>
      <c r="K390" s="175"/>
      <c r="L390" s="178"/>
      <c r="M390" s="175"/>
      <c r="N390" s="175"/>
      <c r="O390" s="179"/>
      <c r="P390" s="175"/>
      <c r="Q390" s="178"/>
      <c r="R390" s="178"/>
      <c r="S390" s="179"/>
      <c r="T390" s="175"/>
      <c r="U390" s="175"/>
      <c r="V390" s="175"/>
      <c r="W390" s="179"/>
      <c r="X390" s="179"/>
      <c r="Y390" s="175"/>
      <c r="Z390" s="175"/>
      <c r="AA390" s="175"/>
      <c r="AB390" s="178"/>
      <c r="AC390" s="175"/>
      <c r="AD390" s="178"/>
      <c r="AE390" s="178"/>
      <c r="AF390" s="175"/>
      <c r="AG390" s="175"/>
      <c r="AH390" s="179"/>
      <c r="AI390" s="179"/>
      <c r="AJ390" s="179"/>
      <c r="AK390" s="179"/>
      <c r="AL390" s="179"/>
    </row>
    <row r="391" spans="1:38" s="131" customFormat="1">
      <c r="A391" s="209"/>
      <c r="B391" s="176"/>
      <c r="C391" s="177"/>
      <c r="D391" s="177"/>
      <c r="E391" s="178"/>
      <c r="F391" s="178"/>
      <c r="G391" s="178"/>
      <c r="H391" s="179"/>
      <c r="I391" s="179"/>
      <c r="J391" s="175"/>
      <c r="K391" s="175"/>
      <c r="L391" s="178"/>
      <c r="M391" s="175"/>
      <c r="N391" s="175"/>
      <c r="O391" s="179"/>
      <c r="P391" s="175"/>
      <c r="Q391" s="178"/>
      <c r="R391" s="178"/>
      <c r="S391" s="179"/>
      <c r="T391" s="175"/>
      <c r="U391" s="175"/>
      <c r="V391" s="175"/>
      <c r="W391" s="179"/>
      <c r="X391" s="179"/>
      <c r="Y391" s="175"/>
      <c r="Z391" s="175"/>
      <c r="AA391" s="175"/>
      <c r="AB391" s="178"/>
      <c r="AC391" s="175"/>
      <c r="AD391" s="178"/>
      <c r="AE391" s="178"/>
      <c r="AF391" s="175"/>
      <c r="AG391" s="175"/>
      <c r="AH391" s="179"/>
      <c r="AI391" s="179"/>
      <c r="AJ391" s="179"/>
      <c r="AK391" s="179"/>
      <c r="AL391" s="179"/>
    </row>
    <row r="392" spans="1:38" s="131" customFormat="1">
      <c r="A392" s="209"/>
      <c r="B392" s="176"/>
      <c r="C392" s="177"/>
      <c r="D392" s="177"/>
      <c r="E392" s="178"/>
      <c r="F392" s="178"/>
      <c r="G392" s="178"/>
      <c r="H392" s="179"/>
      <c r="I392" s="179"/>
      <c r="J392" s="175"/>
      <c r="K392" s="175"/>
      <c r="L392" s="178"/>
      <c r="M392" s="175"/>
      <c r="N392" s="175"/>
      <c r="O392" s="179"/>
      <c r="P392" s="175"/>
      <c r="Q392" s="178"/>
      <c r="R392" s="178"/>
      <c r="S392" s="179"/>
      <c r="T392" s="175"/>
      <c r="U392" s="175"/>
      <c r="V392" s="175"/>
      <c r="W392" s="179"/>
      <c r="X392" s="179"/>
      <c r="Y392" s="175"/>
      <c r="Z392" s="175"/>
      <c r="AA392" s="175"/>
      <c r="AB392" s="178"/>
      <c r="AC392" s="175"/>
      <c r="AD392" s="178"/>
      <c r="AE392" s="178"/>
      <c r="AF392" s="175"/>
      <c r="AG392" s="175"/>
      <c r="AH392" s="179"/>
      <c r="AI392" s="179"/>
      <c r="AJ392" s="179"/>
      <c r="AK392" s="179"/>
      <c r="AL392" s="179"/>
    </row>
    <row r="393" spans="1:38" s="131" customFormat="1">
      <c r="A393" s="209"/>
      <c r="B393" s="176"/>
      <c r="C393" s="177"/>
      <c r="D393" s="177"/>
      <c r="E393" s="178"/>
      <c r="F393" s="178"/>
      <c r="G393" s="178"/>
      <c r="H393" s="179"/>
      <c r="I393" s="179"/>
      <c r="J393" s="175"/>
      <c r="K393" s="175"/>
      <c r="L393" s="178"/>
      <c r="M393" s="175"/>
      <c r="N393" s="175"/>
      <c r="O393" s="179"/>
      <c r="P393" s="175"/>
      <c r="Q393" s="178"/>
      <c r="R393" s="178"/>
      <c r="S393" s="179"/>
      <c r="T393" s="175"/>
      <c r="U393" s="175"/>
      <c r="V393" s="175"/>
      <c r="W393" s="179"/>
      <c r="X393" s="179"/>
      <c r="Y393" s="175"/>
      <c r="Z393" s="175"/>
      <c r="AA393" s="175"/>
      <c r="AB393" s="178"/>
      <c r="AC393" s="175"/>
      <c r="AD393" s="178"/>
      <c r="AE393" s="178"/>
      <c r="AF393" s="175"/>
      <c r="AG393" s="175"/>
      <c r="AH393" s="179"/>
      <c r="AI393" s="179"/>
      <c r="AJ393" s="179"/>
      <c r="AK393" s="179"/>
      <c r="AL393" s="179"/>
    </row>
    <row r="394" spans="1:38" s="131" customFormat="1">
      <c r="A394" s="209"/>
      <c r="B394" s="176"/>
      <c r="C394" s="177"/>
      <c r="D394" s="177"/>
      <c r="E394" s="178"/>
      <c r="F394" s="178"/>
      <c r="G394" s="178"/>
      <c r="H394" s="179"/>
      <c r="I394" s="179"/>
      <c r="J394" s="175"/>
      <c r="K394" s="175"/>
      <c r="L394" s="178"/>
      <c r="M394" s="175"/>
      <c r="N394" s="175"/>
      <c r="O394" s="179"/>
      <c r="P394" s="175"/>
      <c r="Q394" s="178"/>
      <c r="R394" s="178"/>
      <c r="S394" s="179"/>
      <c r="T394" s="175"/>
      <c r="U394" s="175"/>
      <c r="V394" s="175"/>
      <c r="W394" s="179"/>
      <c r="X394" s="179"/>
      <c r="Y394" s="175"/>
      <c r="Z394" s="175"/>
      <c r="AA394" s="175"/>
      <c r="AB394" s="178"/>
      <c r="AC394" s="175"/>
      <c r="AD394" s="178"/>
      <c r="AE394" s="178"/>
      <c r="AF394" s="175"/>
      <c r="AG394" s="175"/>
      <c r="AH394" s="179"/>
      <c r="AI394" s="179"/>
      <c r="AJ394" s="179"/>
      <c r="AK394" s="179"/>
      <c r="AL394" s="179"/>
    </row>
    <row r="395" spans="1:38" s="131" customFormat="1">
      <c r="A395" s="209"/>
      <c r="B395" s="176"/>
      <c r="C395" s="177"/>
      <c r="D395" s="177"/>
      <c r="E395" s="178"/>
      <c r="F395" s="178"/>
      <c r="G395" s="178"/>
      <c r="H395" s="179"/>
      <c r="I395" s="179"/>
      <c r="J395" s="175"/>
      <c r="K395" s="175"/>
      <c r="L395" s="178"/>
      <c r="M395" s="175"/>
      <c r="N395" s="175"/>
      <c r="O395" s="179"/>
      <c r="P395" s="175"/>
      <c r="Q395" s="178"/>
      <c r="R395" s="178"/>
      <c r="S395" s="179"/>
      <c r="T395" s="175"/>
      <c r="U395" s="175"/>
      <c r="V395" s="175"/>
      <c r="W395" s="179"/>
      <c r="X395" s="179"/>
      <c r="Y395" s="175"/>
      <c r="Z395" s="175"/>
      <c r="AA395" s="175"/>
      <c r="AB395" s="178"/>
      <c r="AC395" s="175"/>
      <c r="AD395" s="178"/>
      <c r="AE395" s="178"/>
      <c r="AF395" s="175"/>
      <c r="AG395" s="175"/>
      <c r="AH395" s="179"/>
      <c r="AI395" s="179"/>
      <c r="AJ395" s="179"/>
      <c r="AK395" s="179"/>
      <c r="AL395" s="179"/>
    </row>
    <row r="396" spans="1:38" s="131" customFormat="1">
      <c r="A396" s="209"/>
      <c r="B396" s="176"/>
      <c r="C396" s="177"/>
      <c r="D396" s="177"/>
      <c r="E396" s="178"/>
      <c r="F396" s="178"/>
      <c r="G396" s="178"/>
      <c r="H396" s="179"/>
      <c r="I396" s="179"/>
      <c r="J396" s="175"/>
      <c r="K396" s="175"/>
      <c r="L396" s="178"/>
      <c r="M396" s="175"/>
      <c r="N396" s="175"/>
      <c r="O396" s="179"/>
      <c r="P396" s="175"/>
      <c r="Q396" s="178"/>
      <c r="R396" s="178"/>
      <c r="S396" s="179"/>
      <c r="T396" s="175"/>
      <c r="U396" s="175"/>
      <c r="V396" s="175"/>
      <c r="W396" s="179"/>
      <c r="X396" s="179"/>
      <c r="Y396" s="175"/>
      <c r="Z396" s="175"/>
      <c r="AA396" s="175"/>
      <c r="AB396" s="178"/>
      <c r="AC396" s="175"/>
      <c r="AD396" s="178"/>
      <c r="AE396" s="178"/>
      <c r="AF396" s="175"/>
      <c r="AG396" s="175"/>
      <c r="AH396" s="179"/>
      <c r="AI396" s="179"/>
      <c r="AJ396" s="179"/>
      <c r="AK396" s="179"/>
      <c r="AL396" s="179"/>
    </row>
    <row r="397" spans="1:38" s="131" customFormat="1">
      <c r="A397" s="209"/>
      <c r="B397" s="176"/>
      <c r="C397" s="177"/>
      <c r="D397" s="177"/>
      <c r="E397" s="178"/>
      <c r="F397" s="178"/>
      <c r="G397" s="178"/>
      <c r="H397" s="179"/>
      <c r="I397" s="179"/>
      <c r="J397" s="175"/>
      <c r="K397" s="175"/>
      <c r="L397" s="178"/>
      <c r="M397" s="175"/>
      <c r="N397" s="175"/>
      <c r="O397" s="179"/>
      <c r="P397" s="175"/>
      <c r="Q397" s="178"/>
      <c r="R397" s="178"/>
      <c r="S397" s="179"/>
      <c r="T397" s="175"/>
      <c r="U397" s="175"/>
      <c r="V397" s="175"/>
      <c r="W397" s="179"/>
      <c r="X397" s="179"/>
      <c r="Y397" s="175"/>
      <c r="Z397" s="175"/>
      <c r="AA397" s="175"/>
      <c r="AB397" s="178"/>
      <c r="AC397" s="175"/>
      <c r="AD397" s="178"/>
      <c r="AE397" s="178"/>
      <c r="AF397" s="175"/>
      <c r="AG397" s="175"/>
      <c r="AH397" s="179"/>
      <c r="AI397" s="179"/>
      <c r="AJ397" s="179"/>
      <c r="AK397" s="179"/>
      <c r="AL397" s="179"/>
    </row>
    <row r="398" spans="1:38" s="131" customFormat="1">
      <c r="A398" s="209"/>
      <c r="B398" s="176"/>
      <c r="C398" s="177"/>
      <c r="D398" s="177"/>
      <c r="E398" s="178"/>
      <c r="F398" s="178"/>
      <c r="G398" s="178"/>
      <c r="H398" s="179"/>
      <c r="I398" s="179"/>
      <c r="J398" s="175"/>
      <c r="K398" s="175"/>
      <c r="L398" s="178"/>
      <c r="M398" s="175"/>
      <c r="N398" s="175"/>
      <c r="O398" s="179"/>
      <c r="P398" s="175"/>
      <c r="Q398" s="178"/>
      <c r="R398" s="178"/>
      <c r="S398" s="179"/>
      <c r="T398" s="175"/>
      <c r="U398" s="175"/>
      <c r="V398" s="175"/>
      <c r="W398" s="179"/>
      <c r="X398" s="179"/>
      <c r="Y398" s="175"/>
      <c r="Z398" s="175"/>
      <c r="AA398" s="175"/>
      <c r="AB398" s="178"/>
      <c r="AC398" s="175"/>
      <c r="AD398" s="178"/>
      <c r="AE398" s="178"/>
      <c r="AF398" s="175"/>
      <c r="AG398" s="175"/>
      <c r="AH398" s="179"/>
      <c r="AI398" s="179"/>
      <c r="AJ398" s="179"/>
      <c r="AK398" s="179"/>
      <c r="AL398" s="179"/>
    </row>
    <row r="399" spans="1:38" s="131" customFormat="1">
      <c r="A399" s="209"/>
      <c r="B399" s="176"/>
      <c r="C399" s="177"/>
      <c r="D399" s="177"/>
      <c r="E399" s="178"/>
      <c r="F399" s="178"/>
      <c r="G399" s="178"/>
      <c r="H399" s="179"/>
      <c r="I399" s="179"/>
      <c r="J399" s="175"/>
      <c r="K399" s="175"/>
      <c r="L399" s="178"/>
      <c r="M399" s="175"/>
      <c r="N399" s="175"/>
      <c r="O399" s="179"/>
      <c r="P399" s="175"/>
      <c r="Q399" s="178"/>
      <c r="R399" s="178"/>
      <c r="S399" s="179"/>
      <c r="T399" s="175"/>
      <c r="U399" s="175"/>
      <c r="V399" s="175"/>
      <c r="W399" s="179"/>
      <c r="X399" s="179"/>
      <c r="Y399" s="175"/>
      <c r="Z399" s="175"/>
      <c r="AA399" s="175"/>
      <c r="AB399" s="178"/>
      <c r="AC399" s="175"/>
      <c r="AD399" s="178"/>
      <c r="AE399" s="178"/>
      <c r="AF399" s="175"/>
      <c r="AG399" s="175"/>
      <c r="AH399" s="179"/>
      <c r="AI399" s="179"/>
      <c r="AJ399" s="179"/>
      <c r="AK399" s="179"/>
      <c r="AL399" s="179"/>
    </row>
    <row r="400" spans="1:38" s="131" customFormat="1">
      <c r="A400" s="209"/>
      <c r="B400" s="176"/>
      <c r="C400" s="177"/>
      <c r="D400" s="177"/>
      <c r="E400" s="178"/>
      <c r="F400" s="178"/>
      <c r="G400" s="178"/>
      <c r="H400" s="179"/>
      <c r="I400" s="179"/>
      <c r="J400" s="175"/>
      <c r="K400" s="175"/>
      <c r="L400" s="178"/>
      <c r="M400" s="175"/>
      <c r="N400" s="175"/>
      <c r="O400" s="179"/>
      <c r="P400" s="175"/>
      <c r="Q400" s="178"/>
      <c r="R400" s="178"/>
      <c r="S400" s="179"/>
      <c r="T400" s="175"/>
      <c r="U400" s="175"/>
      <c r="V400" s="175"/>
      <c r="W400" s="179"/>
      <c r="X400" s="179"/>
      <c r="Y400" s="175"/>
      <c r="Z400" s="175"/>
      <c r="AA400" s="175"/>
      <c r="AB400" s="178"/>
      <c r="AC400" s="175"/>
      <c r="AD400" s="178"/>
      <c r="AE400" s="178"/>
      <c r="AF400" s="175"/>
      <c r="AG400" s="175"/>
      <c r="AH400" s="179"/>
      <c r="AI400" s="179"/>
      <c r="AJ400" s="179"/>
      <c r="AK400" s="179"/>
      <c r="AL400" s="179"/>
    </row>
    <row r="401" spans="1:38" s="131" customFormat="1">
      <c r="A401" s="209"/>
      <c r="B401" s="176"/>
      <c r="C401" s="177"/>
      <c r="D401" s="177"/>
      <c r="E401" s="178"/>
      <c r="F401" s="178"/>
      <c r="G401" s="178"/>
      <c r="H401" s="179"/>
      <c r="I401" s="179"/>
      <c r="J401" s="175"/>
      <c r="K401" s="175"/>
      <c r="L401" s="178"/>
      <c r="M401" s="175"/>
      <c r="N401" s="175"/>
      <c r="O401" s="179"/>
      <c r="P401" s="175"/>
      <c r="Q401" s="178"/>
      <c r="R401" s="178"/>
      <c r="S401" s="179"/>
      <c r="T401" s="175"/>
      <c r="U401" s="175"/>
      <c r="V401" s="175"/>
      <c r="W401" s="179"/>
      <c r="X401" s="179"/>
      <c r="Y401" s="175"/>
      <c r="Z401" s="175"/>
      <c r="AA401" s="175"/>
      <c r="AB401" s="178"/>
      <c r="AC401" s="175"/>
      <c r="AD401" s="178"/>
      <c r="AE401" s="178"/>
      <c r="AF401" s="175"/>
      <c r="AG401" s="175"/>
      <c r="AH401" s="179"/>
      <c r="AI401" s="179"/>
      <c r="AJ401" s="179"/>
      <c r="AK401" s="179"/>
      <c r="AL401" s="179"/>
    </row>
    <row r="402" spans="1:38" s="131" customFormat="1">
      <c r="A402" s="209"/>
      <c r="B402" s="176"/>
      <c r="C402" s="177"/>
      <c r="D402" s="177"/>
      <c r="E402" s="178"/>
      <c r="F402" s="178"/>
      <c r="G402" s="178"/>
      <c r="H402" s="179"/>
      <c r="I402" s="179"/>
      <c r="J402" s="175"/>
      <c r="K402" s="175"/>
      <c r="L402" s="178"/>
      <c r="M402" s="175"/>
      <c r="N402" s="175"/>
      <c r="O402" s="179"/>
      <c r="P402" s="175"/>
      <c r="Q402" s="178"/>
      <c r="R402" s="178"/>
      <c r="S402" s="179"/>
      <c r="T402" s="175"/>
      <c r="U402" s="175"/>
      <c r="V402" s="175"/>
      <c r="W402" s="179"/>
      <c r="X402" s="179"/>
      <c r="Y402" s="175"/>
      <c r="Z402" s="175"/>
      <c r="AA402" s="175"/>
      <c r="AB402" s="178"/>
      <c r="AC402" s="175"/>
      <c r="AD402" s="178"/>
      <c r="AE402" s="178"/>
      <c r="AF402" s="175"/>
      <c r="AG402" s="175"/>
      <c r="AH402" s="179"/>
      <c r="AI402" s="179"/>
      <c r="AJ402" s="179"/>
      <c r="AK402" s="179"/>
      <c r="AL402" s="179"/>
    </row>
    <row r="403" spans="1:38" s="131" customFormat="1">
      <c r="A403" s="209"/>
      <c r="B403" s="176"/>
      <c r="C403" s="177"/>
      <c r="D403" s="177"/>
      <c r="E403" s="178"/>
      <c r="F403" s="178"/>
      <c r="G403" s="178"/>
      <c r="H403" s="179"/>
      <c r="I403" s="179"/>
      <c r="J403" s="175"/>
      <c r="K403" s="175"/>
      <c r="L403" s="178"/>
      <c r="M403" s="175"/>
      <c r="N403" s="175"/>
      <c r="O403" s="179"/>
      <c r="P403" s="175"/>
      <c r="Q403" s="178"/>
      <c r="R403" s="178"/>
      <c r="S403" s="179"/>
      <c r="T403" s="175"/>
      <c r="U403" s="175"/>
      <c r="V403" s="175"/>
      <c r="W403" s="179"/>
      <c r="X403" s="179"/>
      <c r="Y403" s="175"/>
      <c r="Z403" s="175"/>
      <c r="AA403" s="175"/>
      <c r="AB403" s="178"/>
      <c r="AC403" s="175"/>
      <c r="AD403" s="178"/>
      <c r="AE403" s="178"/>
      <c r="AF403" s="175"/>
      <c r="AG403" s="175"/>
      <c r="AH403" s="179"/>
      <c r="AI403" s="179"/>
      <c r="AJ403" s="179"/>
      <c r="AK403" s="179"/>
      <c r="AL403" s="179"/>
    </row>
    <row r="404" spans="1:38" s="131" customFormat="1">
      <c r="A404" s="209"/>
      <c r="B404" s="176"/>
      <c r="C404" s="177"/>
      <c r="D404" s="177"/>
      <c r="E404" s="178"/>
      <c r="F404" s="178"/>
      <c r="G404" s="178"/>
      <c r="H404" s="179"/>
      <c r="I404" s="179"/>
      <c r="J404" s="175"/>
      <c r="K404" s="175"/>
      <c r="L404" s="178"/>
      <c r="M404" s="175"/>
      <c r="N404" s="175"/>
      <c r="O404" s="179"/>
      <c r="P404" s="175"/>
      <c r="Q404" s="178"/>
      <c r="R404" s="178"/>
      <c r="S404" s="179"/>
      <c r="T404" s="175"/>
      <c r="U404" s="175"/>
      <c r="V404" s="175"/>
      <c r="W404" s="179"/>
      <c r="X404" s="179"/>
      <c r="Y404" s="175"/>
      <c r="Z404" s="175"/>
      <c r="AA404" s="175"/>
      <c r="AB404" s="178"/>
      <c r="AC404" s="175"/>
      <c r="AD404" s="178"/>
      <c r="AE404" s="178"/>
      <c r="AF404" s="175"/>
      <c r="AG404" s="175"/>
      <c r="AH404" s="179"/>
      <c r="AI404" s="179"/>
      <c r="AJ404" s="179"/>
      <c r="AK404" s="179"/>
      <c r="AL404" s="179"/>
    </row>
    <row r="405" spans="1:38" s="131" customFormat="1">
      <c r="A405" s="209"/>
      <c r="B405" s="176"/>
      <c r="C405" s="177"/>
      <c r="D405" s="177"/>
      <c r="E405" s="178"/>
      <c r="F405" s="178"/>
      <c r="G405" s="178"/>
      <c r="H405" s="179"/>
      <c r="I405" s="179"/>
      <c r="J405" s="175"/>
      <c r="K405" s="175"/>
      <c r="L405" s="178"/>
      <c r="M405" s="175"/>
      <c r="N405" s="175"/>
      <c r="O405" s="179"/>
      <c r="P405" s="175"/>
      <c r="Q405" s="178"/>
      <c r="R405" s="178"/>
      <c r="S405" s="179"/>
      <c r="T405" s="175"/>
      <c r="U405" s="175"/>
      <c r="V405" s="175"/>
      <c r="W405" s="179"/>
      <c r="X405" s="179"/>
      <c r="Y405" s="175"/>
      <c r="Z405" s="175"/>
      <c r="AA405" s="175"/>
      <c r="AB405" s="178"/>
      <c r="AC405" s="175"/>
      <c r="AD405" s="178"/>
      <c r="AE405" s="178"/>
      <c r="AF405" s="175"/>
      <c r="AG405" s="175"/>
      <c r="AH405" s="179"/>
      <c r="AI405" s="179"/>
      <c r="AJ405" s="179"/>
      <c r="AK405" s="179"/>
      <c r="AL405" s="179"/>
    </row>
    <row r="406" spans="1:38" s="131" customFormat="1">
      <c r="A406" s="209"/>
      <c r="B406" s="176"/>
      <c r="C406" s="177"/>
      <c r="D406" s="177"/>
      <c r="E406" s="178"/>
      <c r="F406" s="178"/>
      <c r="G406" s="178"/>
      <c r="H406" s="179"/>
      <c r="I406" s="179"/>
      <c r="J406" s="175"/>
      <c r="K406" s="175"/>
      <c r="L406" s="178"/>
      <c r="M406" s="175"/>
      <c r="N406" s="175"/>
      <c r="O406" s="179"/>
      <c r="P406" s="175"/>
      <c r="Q406" s="178"/>
      <c r="R406" s="178"/>
      <c r="S406" s="179"/>
      <c r="T406" s="175"/>
      <c r="U406" s="175"/>
      <c r="V406" s="175"/>
      <c r="W406" s="179"/>
      <c r="X406" s="179"/>
      <c r="Y406" s="175"/>
      <c r="Z406" s="175"/>
      <c r="AA406" s="175"/>
      <c r="AB406" s="178"/>
      <c r="AC406" s="175"/>
      <c r="AD406" s="178"/>
      <c r="AE406" s="178"/>
      <c r="AF406" s="175"/>
      <c r="AG406" s="175"/>
      <c r="AH406" s="179"/>
      <c r="AI406" s="179"/>
      <c r="AJ406" s="179"/>
      <c r="AK406" s="179"/>
      <c r="AL406" s="179"/>
    </row>
    <row r="407" spans="1:38" s="131" customFormat="1">
      <c r="A407" s="209"/>
      <c r="B407" s="176"/>
      <c r="C407" s="177"/>
      <c r="D407" s="177"/>
      <c r="E407" s="178"/>
      <c r="F407" s="178"/>
      <c r="G407" s="178"/>
      <c r="H407" s="179"/>
      <c r="I407" s="179"/>
      <c r="J407" s="175"/>
      <c r="K407" s="175"/>
      <c r="L407" s="178"/>
      <c r="M407" s="175"/>
      <c r="N407" s="175"/>
      <c r="O407" s="179"/>
      <c r="P407" s="175"/>
      <c r="Q407" s="178"/>
      <c r="R407" s="178"/>
      <c r="S407" s="179"/>
      <c r="T407" s="175"/>
      <c r="U407" s="175"/>
      <c r="V407" s="175"/>
      <c r="W407" s="179"/>
      <c r="X407" s="179"/>
      <c r="Y407" s="175"/>
      <c r="Z407" s="175"/>
      <c r="AA407" s="175"/>
      <c r="AB407" s="178"/>
      <c r="AC407" s="175"/>
      <c r="AD407" s="178"/>
      <c r="AE407" s="178"/>
      <c r="AF407" s="175"/>
      <c r="AG407" s="175"/>
      <c r="AH407" s="179"/>
      <c r="AI407" s="179"/>
      <c r="AJ407" s="179"/>
      <c r="AK407" s="179"/>
      <c r="AL407" s="179"/>
    </row>
    <row r="408" spans="1:38" s="131" customFormat="1">
      <c r="A408" s="209"/>
      <c r="B408" s="176"/>
      <c r="C408" s="177"/>
      <c r="D408" s="177"/>
      <c r="E408" s="178"/>
      <c r="F408" s="178"/>
      <c r="G408" s="178"/>
      <c r="H408" s="179"/>
      <c r="I408" s="179"/>
      <c r="J408" s="175"/>
      <c r="K408" s="175"/>
      <c r="L408" s="178"/>
      <c r="M408" s="175"/>
      <c r="N408" s="175"/>
      <c r="O408" s="179"/>
      <c r="P408" s="175"/>
      <c r="Q408" s="178"/>
      <c r="R408" s="178"/>
      <c r="S408" s="179"/>
      <c r="T408" s="175"/>
      <c r="U408" s="175"/>
      <c r="V408" s="175"/>
      <c r="W408" s="179"/>
      <c r="X408" s="179"/>
      <c r="Y408" s="175"/>
      <c r="Z408" s="175"/>
      <c r="AA408" s="175"/>
      <c r="AB408" s="178"/>
      <c r="AC408" s="175"/>
      <c r="AD408" s="178"/>
      <c r="AE408" s="178"/>
      <c r="AF408" s="175"/>
      <c r="AG408" s="175"/>
      <c r="AH408" s="179"/>
      <c r="AI408" s="179"/>
      <c r="AJ408" s="179"/>
      <c r="AK408" s="179"/>
      <c r="AL408" s="179"/>
    </row>
    <row r="409" spans="1:38" s="131" customFormat="1">
      <c r="A409" s="209"/>
      <c r="B409" s="176"/>
      <c r="C409" s="177"/>
      <c r="D409" s="177"/>
      <c r="E409" s="178"/>
      <c r="F409" s="178"/>
      <c r="G409" s="178"/>
      <c r="H409" s="179"/>
      <c r="I409" s="179"/>
      <c r="J409" s="175"/>
      <c r="K409" s="175"/>
      <c r="L409" s="178"/>
      <c r="M409" s="175"/>
      <c r="N409" s="175"/>
      <c r="O409" s="179"/>
      <c r="P409" s="175"/>
      <c r="Q409" s="178"/>
      <c r="R409" s="178"/>
      <c r="S409" s="179"/>
      <c r="T409" s="175"/>
      <c r="U409" s="175"/>
      <c r="V409" s="175"/>
      <c r="W409" s="179"/>
      <c r="X409" s="179"/>
      <c r="Y409" s="175"/>
      <c r="Z409" s="175"/>
      <c r="AA409" s="175"/>
      <c r="AB409" s="178"/>
      <c r="AC409" s="175"/>
      <c r="AD409" s="178"/>
      <c r="AE409" s="178"/>
      <c r="AF409" s="175"/>
      <c r="AG409" s="175"/>
      <c r="AH409" s="179"/>
      <c r="AI409" s="179"/>
      <c r="AJ409" s="179"/>
      <c r="AK409" s="179"/>
      <c r="AL409" s="179"/>
    </row>
    <row r="410" spans="1:38" s="131" customFormat="1">
      <c r="A410" s="209"/>
      <c r="B410" s="176"/>
      <c r="C410" s="177"/>
      <c r="D410" s="177"/>
      <c r="E410" s="178"/>
      <c r="F410" s="178"/>
      <c r="G410" s="178"/>
      <c r="H410" s="179"/>
      <c r="I410" s="179"/>
      <c r="J410" s="175"/>
      <c r="K410" s="175"/>
      <c r="L410" s="178"/>
      <c r="M410" s="175"/>
      <c r="N410" s="175"/>
      <c r="O410" s="179"/>
      <c r="P410" s="175"/>
      <c r="Q410" s="178"/>
      <c r="R410" s="178"/>
      <c r="S410" s="179"/>
      <c r="T410" s="175"/>
      <c r="U410" s="175"/>
      <c r="V410" s="175"/>
      <c r="W410" s="179"/>
      <c r="X410" s="179"/>
      <c r="Y410" s="175"/>
      <c r="Z410" s="175"/>
      <c r="AA410" s="175"/>
      <c r="AB410" s="178"/>
      <c r="AC410" s="175"/>
      <c r="AD410" s="178"/>
      <c r="AE410" s="178"/>
      <c r="AF410" s="175"/>
      <c r="AG410" s="175"/>
      <c r="AH410" s="179"/>
      <c r="AI410" s="179"/>
      <c r="AJ410" s="179"/>
      <c r="AK410" s="179"/>
      <c r="AL410" s="179"/>
    </row>
    <row r="411" spans="1:38" s="131" customFormat="1">
      <c r="A411" s="209"/>
      <c r="B411" s="176"/>
      <c r="C411" s="177"/>
      <c r="D411" s="177"/>
      <c r="E411" s="178"/>
      <c r="F411" s="178"/>
      <c r="G411" s="178"/>
      <c r="H411" s="179"/>
      <c r="I411" s="179"/>
      <c r="J411" s="175"/>
      <c r="K411" s="175"/>
      <c r="L411" s="178"/>
      <c r="M411" s="175"/>
      <c r="N411" s="175"/>
      <c r="O411" s="179"/>
      <c r="P411" s="175"/>
      <c r="Q411" s="178"/>
      <c r="R411" s="178"/>
      <c r="S411" s="179"/>
      <c r="T411" s="175"/>
      <c r="U411" s="175"/>
      <c r="V411" s="175"/>
      <c r="W411" s="179"/>
      <c r="X411" s="179"/>
      <c r="Y411" s="175"/>
      <c r="Z411" s="175"/>
      <c r="AA411" s="175"/>
      <c r="AB411" s="178"/>
      <c r="AC411" s="175"/>
      <c r="AD411" s="178"/>
      <c r="AE411" s="178"/>
      <c r="AF411" s="175"/>
      <c r="AG411" s="175"/>
      <c r="AH411" s="179"/>
      <c r="AI411" s="179"/>
      <c r="AJ411" s="179"/>
      <c r="AK411" s="179"/>
      <c r="AL411" s="179"/>
    </row>
    <row r="412" spans="1:38" s="131" customFormat="1">
      <c r="A412" s="209"/>
      <c r="B412" s="176"/>
      <c r="C412" s="177"/>
      <c r="D412" s="177"/>
      <c r="E412" s="178"/>
      <c r="F412" s="178"/>
      <c r="G412" s="178"/>
      <c r="H412" s="179"/>
      <c r="I412" s="179"/>
      <c r="J412" s="175"/>
      <c r="K412" s="175"/>
      <c r="L412" s="178"/>
      <c r="M412" s="175"/>
      <c r="N412" s="175"/>
      <c r="O412" s="179"/>
      <c r="P412" s="175"/>
      <c r="Q412" s="178"/>
      <c r="R412" s="178"/>
      <c r="S412" s="179"/>
      <c r="T412" s="175"/>
      <c r="U412" s="175"/>
      <c r="V412" s="175"/>
      <c r="W412" s="179"/>
      <c r="X412" s="179"/>
      <c r="Y412" s="175"/>
      <c r="Z412" s="175"/>
      <c r="AA412" s="175"/>
      <c r="AB412" s="178"/>
      <c r="AC412" s="175"/>
      <c r="AD412" s="178"/>
      <c r="AE412" s="178"/>
      <c r="AF412" s="175"/>
      <c r="AG412" s="175"/>
      <c r="AH412" s="179"/>
      <c r="AI412" s="179"/>
      <c r="AJ412" s="179"/>
      <c r="AK412" s="179"/>
      <c r="AL412" s="179"/>
    </row>
    <row r="413" spans="1:38" s="131" customFormat="1">
      <c r="A413" s="209"/>
      <c r="B413" s="176"/>
      <c r="C413" s="177"/>
      <c r="D413" s="177"/>
      <c r="E413" s="178"/>
      <c r="F413" s="178"/>
      <c r="G413" s="178"/>
      <c r="H413" s="179"/>
      <c r="I413" s="179"/>
      <c r="J413" s="175"/>
      <c r="K413" s="175"/>
      <c r="L413" s="178"/>
      <c r="M413" s="175"/>
      <c r="N413" s="175"/>
      <c r="O413" s="179"/>
      <c r="P413" s="175"/>
      <c r="Q413" s="178"/>
      <c r="R413" s="178"/>
      <c r="S413" s="179"/>
      <c r="T413" s="175"/>
      <c r="U413" s="175"/>
      <c r="V413" s="175"/>
      <c r="W413" s="179"/>
      <c r="X413" s="179"/>
      <c r="Y413" s="175"/>
      <c r="Z413" s="175"/>
      <c r="AA413" s="175"/>
      <c r="AB413" s="178"/>
      <c r="AC413" s="175"/>
      <c r="AD413" s="178"/>
      <c r="AE413" s="178"/>
      <c r="AF413" s="175"/>
      <c r="AG413" s="175"/>
      <c r="AH413" s="179"/>
      <c r="AI413" s="179"/>
      <c r="AJ413" s="179"/>
      <c r="AK413" s="179"/>
      <c r="AL413" s="179"/>
    </row>
    <row r="414" spans="1:38" s="131" customFormat="1">
      <c r="A414" s="209"/>
      <c r="B414" s="176"/>
      <c r="C414" s="177"/>
      <c r="D414" s="177"/>
      <c r="E414" s="178"/>
      <c r="F414" s="178"/>
      <c r="G414" s="178"/>
      <c r="H414" s="179"/>
      <c r="I414" s="179"/>
      <c r="J414" s="175"/>
      <c r="K414" s="175"/>
      <c r="L414" s="178"/>
      <c r="M414" s="175"/>
      <c r="N414" s="175"/>
      <c r="O414" s="179"/>
      <c r="P414" s="175"/>
      <c r="Q414" s="178"/>
      <c r="R414" s="178"/>
      <c r="S414" s="179"/>
      <c r="T414" s="175"/>
      <c r="U414" s="175"/>
      <c r="V414" s="175"/>
      <c r="W414" s="179"/>
      <c r="X414" s="179"/>
      <c r="Y414" s="175"/>
      <c r="Z414" s="175"/>
      <c r="AA414" s="175"/>
      <c r="AB414" s="178"/>
      <c r="AC414" s="175"/>
      <c r="AD414" s="178"/>
      <c r="AE414" s="178"/>
      <c r="AF414" s="175"/>
      <c r="AG414" s="175"/>
      <c r="AH414" s="179"/>
      <c r="AI414" s="179"/>
      <c r="AJ414" s="179"/>
      <c r="AK414" s="179"/>
      <c r="AL414" s="179"/>
    </row>
    <row r="415" spans="1:38" s="131" customFormat="1">
      <c r="A415" s="209"/>
      <c r="B415" s="176"/>
      <c r="C415" s="177"/>
      <c r="D415" s="177"/>
      <c r="E415" s="178"/>
      <c r="F415" s="178"/>
      <c r="G415" s="178"/>
      <c r="H415" s="179"/>
      <c r="I415" s="179"/>
      <c r="J415" s="175"/>
      <c r="K415" s="175"/>
      <c r="L415" s="178"/>
      <c r="M415" s="175"/>
      <c r="N415" s="175"/>
      <c r="O415" s="179"/>
      <c r="P415" s="175"/>
      <c r="Q415" s="178"/>
      <c r="R415" s="178"/>
      <c r="S415" s="179"/>
      <c r="T415" s="175"/>
      <c r="U415" s="175"/>
      <c r="V415" s="175"/>
      <c r="W415" s="179"/>
      <c r="X415" s="179"/>
      <c r="Y415" s="175"/>
      <c r="Z415" s="175"/>
      <c r="AA415" s="175"/>
      <c r="AB415" s="178"/>
      <c r="AC415" s="175"/>
      <c r="AD415" s="178"/>
      <c r="AE415" s="178"/>
      <c r="AF415" s="175"/>
      <c r="AG415" s="175"/>
      <c r="AH415" s="179"/>
      <c r="AI415" s="179"/>
      <c r="AJ415" s="179"/>
      <c r="AK415" s="179"/>
      <c r="AL415" s="179"/>
    </row>
    <row r="416" spans="1:38" s="131" customFormat="1">
      <c r="A416" s="209"/>
      <c r="B416" s="176"/>
      <c r="C416" s="177"/>
      <c r="D416" s="177"/>
      <c r="E416" s="178"/>
      <c r="F416" s="178"/>
      <c r="G416" s="178"/>
      <c r="H416" s="179"/>
      <c r="I416" s="179"/>
      <c r="J416" s="175"/>
      <c r="K416" s="175"/>
      <c r="L416" s="178"/>
      <c r="M416" s="175"/>
      <c r="N416" s="175"/>
      <c r="O416" s="179"/>
      <c r="P416" s="175"/>
      <c r="Q416" s="178"/>
      <c r="R416" s="178"/>
      <c r="S416" s="179"/>
      <c r="T416" s="175"/>
      <c r="U416" s="175"/>
      <c r="V416" s="175"/>
      <c r="W416" s="179"/>
      <c r="X416" s="179"/>
      <c r="Y416" s="175"/>
      <c r="Z416" s="175"/>
      <c r="AA416" s="175"/>
      <c r="AB416" s="178"/>
      <c r="AC416" s="175"/>
      <c r="AD416" s="178"/>
      <c r="AE416" s="178"/>
      <c r="AF416" s="175"/>
      <c r="AG416" s="175"/>
      <c r="AH416" s="179"/>
      <c r="AI416" s="179"/>
      <c r="AJ416" s="179"/>
      <c r="AK416" s="179"/>
      <c r="AL416" s="179"/>
    </row>
    <row r="417" spans="1:38" s="131" customFormat="1">
      <c r="A417" s="209"/>
      <c r="B417" s="176"/>
      <c r="C417" s="177"/>
      <c r="D417" s="177"/>
      <c r="E417" s="178"/>
      <c r="F417" s="178"/>
      <c r="G417" s="178"/>
      <c r="H417" s="179"/>
      <c r="I417" s="179"/>
      <c r="J417" s="175"/>
      <c r="K417" s="175"/>
      <c r="L417" s="178"/>
      <c r="M417" s="175"/>
      <c r="N417" s="175"/>
      <c r="O417" s="179"/>
      <c r="P417" s="175"/>
      <c r="Q417" s="178"/>
      <c r="R417" s="178"/>
      <c r="S417" s="179"/>
      <c r="T417" s="175"/>
      <c r="U417" s="175"/>
      <c r="V417" s="175"/>
      <c r="W417" s="179"/>
      <c r="X417" s="179"/>
      <c r="Y417" s="175"/>
      <c r="Z417" s="175"/>
      <c r="AA417" s="175"/>
      <c r="AB417" s="178"/>
      <c r="AC417" s="175"/>
      <c r="AD417" s="178"/>
      <c r="AE417" s="178"/>
      <c r="AF417" s="175"/>
      <c r="AG417" s="175"/>
      <c r="AH417" s="179"/>
      <c r="AI417" s="179"/>
      <c r="AJ417" s="179"/>
      <c r="AK417" s="179"/>
      <c r="AL417" s="179"/>
    </row>
    <row r="418" spans="1:38" s="131" customFormat="1">
      <c r="A418" s="209"/>
      <c r="B418" s="176"/>
      <c r="C418" s="177"/>
      <c r="D418" s="177"/>
      <c r="E418" s="178"/>
      <c r="F418" s="178"/>
      <c r="G418" s="178"/>
      <c r="H418" s="179"/>
      <c r="I418" s="179"/>
      <c r="J418" s="175"/>
      <c r="K418" s="175"/>
      <c r="L418" s="178"/>
      <c r="M418" s="175"/>
      <c r="N418" s="175"/>
      <c r="O418" s="179"/>
      <c r="P418" s="175"/>
      <c r="Q418" s="178"/>
      <c r="R418" s="178"/>
      <c r="S418" s="179"/>
      <c r="T418" s="175"/>
      <c r="U418" s="175"/>
      <c r="V418" s="175"/>
      <c r="W418" s="179"/>
      <c r="X418" s="179"/>
      <c r="Y418" s="175"/>
      <c r="Z418" s="175"/>
      <c r="AA418" s="175"/>
      <c r="AB418" s="178"/>
      <c r="AC418" s="175"/>
      <c r="AD418" s="178"/>
      <c r="AE418" s="178"/>
      <c r="AF418" s="175"/>
      <c r="AG418" s="175"/>
      <c r="AH418" s="179"/>
      <c r="AI418" s="179"/>
      <c r="AJ418" s="179"/>
      <c r="AK418" s="179"/>
      <c r="AL418" s="179"/>
    </row>
    <row r="419" spans="1:38" s="131" customFormat="1">
      <c r="A419" s="209"/>
      <c r="B419" s="176"/>
      <c r="C419" s="177"/>
      <c r="D419" s="177"/>
      <c r="E419" s="178"/>
      <c r="F419" s="178"/>
      <c r="G419" s="178"/>
      <c r="H419" s="179"/>
      <c r="I419" s="179"/>
      <c r="J419" s="175"/>
      <c r="K419" s="175"/>
      <c r="L419" s="178"/>
      <c r="M419" s="175"/>
      <c r="N419" s="175"/>
      <c r="O419" s="179"/>
      <c r="P419" s="175"/>
      <c r="Q419" s="178"/>
      <c r="R419" s="178"/>
      <c r="S419" s="179"/>
      <c r="T419" s="175"/>
      <c r="U419" s="175"/>
      <c r="V419" s="175"/>
      <c r="W419" s="179"/>
      <c r="X419" s="179"/>
      <c r="Y419" s="175"/>
      <c r="Z419" s="175"/>
      <c r="AA419" s="175"/>
      <c r="AB419" s="178"/>
      <c r="AC419" s="175"/>
      <c r="AD419" s="178"/>
      <c r="AE419" s="178"/>
      <c r="AF419" s="175"/>
      <c r="AG419" s="175"/>
      <c r="AH419" s="179"/>
      <c r="AI419" s="179"/>
      <c r="AJ419" s="179"/>
      <c r="AK419" s="179"/>
      <c r="AL419" s="179"/>
    </row>
    <row r="420" spans="1:38" s="131" customFormat="1">
      <c r="A420" s="209"/>
      <c r="B420" s="176"/>
      <c r="C420" s="177"/>
      <c r="D420" s="177"/>
      <c r="E420" s="178"/>
      <c r="F420" s="178"/>
      <c r="G420" s="178"/>
      <c r="H420" s="179"/>
      <c r="I420" s="179"/>
      <c r="J420" s="175"/>
      <c r="K420" s="175"/>
      <c r="L420" s="178"/>
      <c r="M420" s="175"/>
      <c r="N420" s="175"/>
      <c r="O420" s="179"/>
      <c r="P420" s="175"/>
      <c r="Q420" s="178"/>
      <c r="R420" s="178"/>
      <c r="S420" s="179"/>
      <c r="T420" s="175"/>
      <c r="U420" s="175"/>
      <c r="V420" s="175"/>
      <c r="W420" s="179"/>
      <c r="X420" s="179"/>
      <c r="Y420" s="175"/>
      <c r="Z420" s="175"/>
      <c r="AA420" s="175"/>
      <c r="AB420" s="178"/>
      <c r="AC420" s="175"/>
      <c r="AD420" s="178"/>
      <c r="AE420" s="178"/>
      <c r="AF420" s="175"/>
      <c r="AG420" s="175"/>
      <c r="AH420" s="179"/>
      <c r="AI420" s="179"/>
      <c r="AJ420" s="179"/>
      <c r="AK420" s="179"/>
      <c r="AL420" s="179"/>
    </row>
    <row r="421" spans="1:38" s="131" customFormat="1">
      <c r="A421" s="209"/>
      <c r="B421" s="176"/>
      <c r="C421" s="177"/>
      <c r="D421" s="177"/>
      <c r="E421" s="178"/>
      <c r="F421" s="178"/>
      <c r="G421" s="178"/>
      <c r="H421" s="179"/>
      <c r="I421" s="179"/>
      <c r="J421" s="175"/>
      <c r="K421" s="175"/>
      <c r="L421" s="178"/>
      <c r="M421" s="175"/>
      <c r="N421" s="175"/>
      <c r="O421" s="179"/>
      <c r="P421" s="175"/>
      <c r="Q421" s="178"/>
      <c r="R421" s="178"/>
      <c r="S421" s="179"/>
      <c r="T421" s="175"/>
      <c r="U421" s="175"/>
      <c r="V421" s="175"/>
      <c r="W421" s="179"/>
      <c r="X421" s="179"/>
      <c r="Y421" s="175"/>
      <c r="Z421" s="175"/>
      <c r="AA421" s="175"/>
      <c r="AB421" s="178"/>
      <c r="AC421" s="175"/>
      <c r="AD421" s="178"/>
      <c r="AE421" s="178"/>
      <c r="AF421" s="175"/>
      <c r="AG421" s="175"/>
      <c r="AH421" s="179"/>
      <c r="AI421" s="179"/>
      <c r="AJ421" s="179"/>
      <c r="AK421" s="179"/>
      <c r="AL421" s="179"/>
    </row>
    <row r="422" spans="1:38" s="131" customFormat="1">
      <c r="A422" s="209"/>
      <c r="B422" s="176"/>
      <c r="C422" s="177"/>
      <c r="D422" s="177"/>
      <c r="E422" s="178"/>
      <c r="F422" s="178"/>
      <c r="G422" s="178"/>
      <c r="H422" s="179"/>
      <c r="I422" s="179"/>
      <c r="J422" s="175"/>
      <c r="K422" s="175"/>
      <c r="L422" s="178"/>
      <c r="M422" s="175"/>
      <c r="N422" s="175"/>
      <c r="O422" s="179"/>
      <c r="P422" s="175"/>
      <c r="Q422" s="178"/>
      <c r="R422" s="178"/>
      <c r="S422" s="179"/>
      <c r="T422" s="175"/>
      <c r="U422" s="175"/>
      <c r="V422" s="175"/>
      <c r="W422" s="179"/>
      <c r="X422" s="179"/>
      <c r="Y422" s="175"/>
      <c r="Z422" s="175"/>
      <c r="AA422" s="175"/>
      <c r="AB422" s="178"/>
      <c r="AC422" s="175"/>
      <c r="AD422" s="178"/>
      <c r="AE422" s="178"/>
      <c r="AF422" s="175"/>
      <c r="AG422" s="175"/>
      <c r="AH422" s="179"/>
      <c r="AI422" s="179"/>
      <c r="AJ422" s="179"/>
      <c r="AK422" s="179"/>
      <c r="AL422" s="179"/>
    </row>
    <row r="423" spans="1:38" s="131" customFormat="1">
      <c r="A423" s="209"/>
      <c r="B423" s="176"/>
      <c r="C423" s="177"/>
      <c r="D423" s="177"/>
      <c r="E423" s="178"/>
      <c r="F423" s="178"/>
      <c r="G423" s="178"/>
      <c r="H423" s="179"/>
      <c r="I423" s="179"/>
      <c r="J423" s="175"/>
      <c r="K423" s="175"/>
      <c r="L423" s="178"/>
      <c r="M423" s="175"/>
      <c r="N423" s="175"/>
      <c r="O423" s="179"/>
      <c r="P423" s="175"/>
      <c r="Q423" s="178"/>
      <c r="R423" s="178"/>
      <c r="S423" s="179"/>
      <c r="T423" s="175"/>
      <c r="U423" s="175"/>
      <c r="V423" s="175"/>
      <c r="W423" s="179"/>
      <c r="X423" s="179"/>
      <c r="Y423" s="175"/>
      <c r="Z423" s="175"/>
      <c r="AA423" s="175"/>
      <c r="AB423" s="178"/>
      <c r="AC423" s="175"/>
      <c r="AD423" s="178"/>
      <c r="AE423" s="178"/>
      <c r="AF423" s="175"/>
      <c r="AG423" s="175"/>
      <c r="AH423" s="179"/>
      <c r="AI423" s="179"/>
      <c r="AJ423" s="179"/>
      <c r="AK423" s="179"/>
      <c r="AL423" s="179"/>
    </row>
    <row r="424" spans="1:38" s="131" customFormat="1">
      <c r="A424" s="209"/>
      <c r="B424" s="176"/>
      <c r="C424" s="177"/>
      <c r="D424" s="177"/>
      <c r="E424" s="178"/>
      <c r="F424" s="178"/>
      <c r="G424" s="178"/>
      <c r="H424" s="179"/>
      <c r="I424" s="179"/>
      <c r="J424" s="175"/>
      <c r="K424" s="175"/>
      <c r="L424" s="178"/>
      <c r="M424" s="175"/>
      <c r="N424" s="175"/>
      <c r="O424" s="179"/>
      <c r="P424" s="175"/>
      <c r="Q424" s="178"/>
      <c r="R424" s="178"/>
      <c r="S424" s="179"/>
      <c r="T424" s="175"/>
      <c r="U424" s="175"/>
      <c r="V424" s="175"/>
      <c r="W424" s="179"/>
      <c r="X424" s="179"/>
      <c r="Y424" s="175"/>
      <c r="Z424" s="175"/>
      <c r="AA424" s="175"/>
      <c r="AB424" s="178"/>
      <c r="AC424" s="175"/>
      <c r="AD424" s="178"/>
      <c r="AE424" s="178"/>
      <c r="AF424" s="175"/>
      <c r="AG424" s="175"/>
      <c r="AH424" s="179"/>
      <c r="AI424" s="179"/>
      <c r="AJ424" s="179"/>
      <c r="AK424" s="179"/>
      <c r="AL424" s="179"/>
    </row>
    <row r="425" spans="1:38" s="131" customFormat="1">
      <c r="A425" s="209"/>
      <c r="B425" s="176"/>
      <c r="C425" s="177"/>
      <c r="D425" s="177"/>
      <c r="E425" s="178"/>
      <c r="F425" s="178"/>
      <c r="G425" s="178"/>
      <c r="H425" s="179"/>
      <c r="I425" s="179"/>
      <c r="J425" s="175"/>
      <c r="K425" s="175"/>
      <c r="L425" s="178"/>
      <c r="M425" s="175"/>
      <c r="N425" s="175"/>
      <c r="O425" s="179"/>
      <c r="P425" s="175"/>
      <c r="Q425" s="178"/>
      <c r="R425" s="178"/>
      <c r="S425" s="179"/>
      <c r="T425" s="175"/>
      <c r="U425" s="175"/>
      <c r="V425" s="175"/>
      <c r="W425" s="179"/>
      <c r="X425" s="179"/>
      <c r="Y425" s="175"/>
      <c r="Z425" s="175"/>
      <c r="AA425" s="175"/>
      <c r="AB425" s="178"/>
      <c r="AC425" s="175"/>
      <c r="AD425" s="178"/>
      <c r="AE425" s="178"/>
      <c r="AF425" s="175"/>
      <c r="AG425" s="175"/>
      <c r="AH425" s="179"/>
      <c r="AI425" s="179"/>
      <c r="AJ425" s="179"/>
      <c r="AK425" s="179"/>
      <c r="AL425" s="179"/>
    </row>
    <row r="426" spans="1:38" s="131" customFormat="1">
      <c r="A426" s="209"/>
      <c r="B426" s="176"/>
      <c r="C426" s="177"/>
      <c r="D426" s="177"/>
      <c r="E426" s="178"/>
      <c r="F426" s="178"/>
      <c r="G426" s="178"/>
      <c r="H426" s="179"/>
      <c r="I426" s="179"/>
      <c r="J426" s="175"/>
      <c r="K426" s="175"/>
      <c r="L426" s="178"/>
      <c r="M426" s="175"/>
      <c r="N426" s="175"/>
      <c r="O426" s="179"/>
      <c r="P426" s="175"/>
      <c r="Q426" s="178"/>
      <c r="R426" s="178"/>
      <c r="S426" s="179"/>
      <c r="T426" s="175"/>
      <c r="U426" s="175"/>
      <c r="V426" s="175"/>
      <c r="W426" s="179"/>
      <c r="X426" s="179"/>
      <c r="Y426" s="175"/>
      <c r="Z426" s="175"/>
      <c r="AA426" s="175"/>
      <c r="AB426" s="178"/>
      <c r="AC426" s="175"/>
      <c r="AD426" s="178"/>
      <c r="AE426" s="178"/>
      <c r="AF426" s="175"/>
      <c r="AG426" s="175"/>
      <c r="AH426" s="179"/>
      <c r="AI426" s="179"/>
      <c r="AJ426" s="179"/>
      <c r="AK426" s="179"/>
      <c r="AL426" s="179"/>
    </row>
    <row r="427" spans="1:38" s="131" customFormat="1">
      <c r="A427" s="209"/>
      <c r="B427" s="176"/>
      <c r="C427" s="177"/>
      <c r="D427" s="177"/>
      <c r="E427" s="178"/>
      <c r="F427" s="178"/>
      <c r="G427" s="178"/>
      <c r="H427" s="179"/>
      <c r="I427" s="179"/>
      <c r="J427" s="175"/>
      <c r="K427" s="175"/>
      <c r="L427" s="178"/>
      <c r="M427" s="175"/>
      <c r="N427" s="175"/>
      <c r="O427" s="179"/>
      <c r="P427" s="175"/>
      <c r="Q427" s="178"/>
      <c r="R427" s="178"/>
      <c r="S427" s="179"/>
      <c r="T427" s="175"/>
      <c r="U427" s="175"/>
      <c r="V427" s="175"/>
      <c r="W427" s="179"/>
      <c r="X427" s="179"/>
      <c r="Y427" s="175"/>
      <c r="Z427" s="175"/>
      <c r="AA427" s="175"/>
      <c r="AB427" s="178"/>
      <c r="AC427" s="175"/>
      <c r="AD427" s="178"/>
      <c r="AE427" s="178"/>
      <c r="AF427" s="175"/>
      <c r="AG427" s="175"/>
      <c r="AH427" s="179"/>
      <c r="AI427" s="179"/>
      <c r="AJ427" s="179"/>
      <c r="AK427" s="179"/>
      <c r="AL427" s="179"/>
    </row>
    <row r="428" spans="1:38" s="131" customFormat="1">
      <c r="A428" s="209"/>
      <c r="B428" s="176"/>
      <c r="C428" s="177"/>
      <c r="D428" s="177"/>
      <c r="E428" s="178"/>
      <c r="F428" s="178"/>
      <c r="G428" s="178"/>
      <c r="H428" s="179"/>
      <c r="I428" s="179"/>
      <c r="J428" s="175"/>
      <c r="K428" s="175"/>
      <c r="L428" s="178"/>
      <c r="M428" s="175"/>
      <c r="N428" s="175"/>
      <c r="O428" s="179"/>
      <c r="P428" s="175"/>
      <c r="Q428" s="178"/>
      <c r="R428" s="178"/>
      <c r="S428" s="179"/>
      <c r="T428" s="175"/>
      <c r="U428" s="175"/>
      <c r="V428" s="175"/>
      <c r="W428" s="179"/>
      <c r="X428" s="179"/>
      <c r="Y428" s="175"/>
      <c r="Z428" s="175"/>
      <c r="AA428" s="175"/>
      <c r="AB428" s="178"/>
      <c r="AC428" s="175"/>
      <c r="AD428" s="178"/>
      <c r="AE428" s="178"/>
      <c r="AF428" s="175"/>
      <c r="AG428" s="175"/>
      <c r="AH428" s="179"/>
      <c r="AI428" s="179"/>
      <c r="AJ428" s="179"/>
      <c r="AK428" s="179"/>
      <c r="AL428" s="179"/>
    </row>
    <row r="429" spans="1:38" s="131" customFormat="1">
      <c r="A429" s="209"/>
      <c r="B429" s="176"/>
      <c r="C429" s="177"/>
      <c r="D429" s="177"/>
      <c r="E429" s="178"/>
      <c r="F429" s="178"/>
      <c r="G429" s="178"/>
      <c r="H429" s="179"/>
      <c r="I429" s="179"/>
      <c r="J429" s="175"/>
      <c r="K429" s="175"/>
      <c r="L429" s="178"/>
      <c r="M429" s="175"/>
      <c r="N429" s="175"/>
      <c r="O429" s="179"/>
      <c r="P429" s="175"/>
      <c r="Q429" s="178"/>
      <c r="R429" s="178"/>
      <c r="S429" s="179"/>
      <c r="T429" s="175"/>
      <c r="U429" s="175"/>
      <c r="V429" s="175"/>
      <c r="W429" s="179"/>
      <c r="X429" s="179"/>
      <c r="Y429" s="175"/>
      <c r="Z429" s="175"/>
      <c r="AA429" s="175"/>
      <c r="AB429" s="178"/>
      <c r="AC429" s="175"/>
      <c r="AD429" s="178"/>
      <c r="AE429" s="178"/>
      <c r="AF429" s="175"/>
      <c r="AG429" s="175"/>
      <c r="AH429" s="179"/>
      <c r="AI429" s="179"/>
      <c r="AJ429" s="179"/>
      <c r="AK429" s="179"/>
      <c r="AL429" s="179"/>
    </row>
    <row r="430" spans="1:38" s="131" customFormat="1">
      <c r="A430" s="209"/>
      <c r="B430" s="176"/>
      <c r="C430" s="177"/>
      <c r="D430" s="177"/>
      <c r="E430" s="178"/>
      <c r="F430" s="178"/>
      <c r="G430" s="178"/>
      <c r="H430" s="179"/>
      <c r="I430" s="179"/>
      <c r="J430" s="175"/>
      <c r="K430" s="175"/>
      <c r="L430" s="178"/>
      <c r="M430" s="175"/>
      <c r="N430" s="175"/>
      <c r="O430" s="179"/>
      <c r="P430" s="175"/>
      <c r="Q430" s="178"/>
      <c r="R430" s="178"/>
      <c r="S430" s="179"/>
      <c r="T430" s="175"/>
      <c r="U430" s="175"/>
      <c r="V430" s="175"/>
      <c r="W430" s="179"/>
      <c r="X430" s="179"/>
      <c r="Y430" s="175"/>
      <c r="Z430" s="175"/>
      <c r="AA430" s="175"/>
      <c r="AB430" s="178"/>
      <c r="AC430" s="175"/>
      <c r="AD430" s="178"/>
      <c r="AE430" s="178"/>
      <c r="AF430" s="175"/>
      <c r="AG430" s="175"/>
      <c r="AH430" s="179"/>
      <c r="AI430" s="179"/>
      <c r="AJ430" s="179"/>
      <c r="AK430" s="179"/>
      <c r="AL430" s="179"/>
    </row>
    <row r="431" spans="1:38" s="131" customFormat="1">
      <c r="A431" s="209"/>
      <c r="B431" s="176"/>
      <c r="C431" s="177"/>
      <c r="D431" s="177"/>
      <c r="E431" s="178"/>
      <c r="F431" s="178"/>
      <c r="G431" s="178"/>
      <c r="H431" s="179"/>
      <c r="I431" s="179"/>
      <c r="J431" s="175"/>
      <c r="K431" s="175"/>
      <c r="L431" s="178"/>
      <c r="M431" s="175"/>
      <c r="N431" s="175"/>
      <c r="O431" s="179"/>
      <c r="P431" s="175"/>
      <c r="Q431" s="178"/>
      <c r="R431" s="178"/>
      <c r="S431" s="179"/>
      <c r="T431" s="175"/>
      <c r="U431" s="175"/>
      <c r="V431" s="175"/>
      <c r="W431" s="179"/>
      <c r="X431" s="179"/>
      <c r="Y431" s="175"/>
      <c r="Z431" s="175"/>
      <c r="AA431" s="175"/>
      <c r="AB431" s="178"/>
      <c r="AC431" s="175"/>
      <c r="AD431" s="178"/>
      <c r="AE431" s="178"/>
      <c r="AF431" s="175"/>
      <c r="AG431" s="175"/>
      <c r="AH431" s="179"/>
      <c r="AI431" s="179"/>
      <c r="AJ431" s="179"/>
      <c r="AK431" s="179"/>
      <c r="AL431" s="179"/>
    </row>
    <row r="432" spans="1:38" s="131" customFormat="1">
      <c r="A432" s="209"/>
      <c r="B432" s="176"/>
      <c r="C432" s="177"/>
      <c r="D432" s="177"/>
      <c r="E432" s="178"/>
      <c r="F432" s="178"/>
      <c r="G432" s="178"/>
      <c r="H432" s="179"/>
      <c r="I432" s="179"/>
      <c r="J432" s="175"/>
      <c r="K432" s="175"/>
      <c r="L432" s="178"/>
      <c r="M432" s="175"/>
      <c r="N432" s="175"/>
      <c r="O432" s="179"/>
      <c r="P432" s="175"/>
      <c r="Q432" s="178"/>
      <c r="R432" s="178"/>
      <c r="S432" s="179"/>
      <c r="T432" s="175"/>
      <c r="U432" s="175"/>
      <c r="V432" s="175"/>
      <c r="W432" s="179"/>
      <c r="X432" s="179"/>
      <c r="Y432" s="175"/>
      <c r="Z432" s="175"/>
      <c r="AA432" s="175"/>
      <c r="AB432" s="178"/>
      <c r="AC432" s="175"/>
      <c r="AD432" s="178"/>
      <c r="AE432" s="178"/>
      <c r="AF432" s="175"/>
      <c r="AG432" s="175"/>
      <c r="AH432" s="179"/>
      <c r="AI432" s="179"/>
      <c r="AJ432" s="179"/>
      <c r="AK432" s="179"/>
      <c r="AL432" s="179"/>
    </row>
    <row r="433" spans="1:38" s="131" customFormat="1">
      <c r="A433" s="209"/>
      <c r="B433" s="176"/>
      <c r="C433" s="177"/>
      <c r="D433" s="177"/>
      <c r="E433" s="178"/>
      <c r="F433" s="178"/>
      <c r="G433" s="178"/>
      <c r="H433" s="179"/>
      <c r="I433" s="179"/>
      <c r="J433" s="175"/>
      <c r="K433" s="175"/>
      <c r="L433" s="178"/>
      <c r="M433" s="175"/>
      <c r="N433" s="175"/>
      <c r="O433" s="179"/>
      <c r="P433" s="175"/>
      <c r="Q433" s="178"/>
      <c r="R433" s="178"/>
      <c r="S433" s="179"/>
      <c r="T433" s="175"/>
      <c r="U433" s="175"/>
      <c r="V433" s="175"/>
      <c r="W433" s="179"/>
      <c r="X433" s="179"/>
      <c r="Y433" s="175"/>
      <c r="Z433" s="175"/>
      <c r="AA433" s="175"/>
      <c r="AB433" s="178"/>
      <c r="AC433" s="175"/>
      <c r="AD433" s="178"/>
      <c r="AE433" s="178"/>
      <c r="AF433" s="175"/>
      <c r="AG433" s="175"/>
      <c r="AH433" s="179"/>
      <c r="AI433" s="179"/>
      <c r="AJ433" s="179"/>
      <c r="AK433" s="179"/>
      <c r="AL433" s="179"/>
    </row>
    <row r="434" spans="1:38" s="131" customFormat="1">
      <c r="A434" s="209"/>
      <c r="B434" s="176"/>
      <c r="C434" s="177"/>
      <c r="D434" s="177"/>
      <c r="E434" s="178"/>
      <c r="F434" s="178"/>
      <c r="G434" s="178"/>
      <c r="H434" s="179"/>
      <c r="I434" s="179"/>
      <c r="J434" s="175"/>
      <c r="K434" s="175"/>
      <c r="L434" s="178"/>
      <c r="M434" s="175"/>
      <c r="N434" s="175"/>
      <c r="O434" s="179"/>
      <c r="P434" s="175"/>
      <c r="Q434" s="178"/>
      <c r="R434" s="178"/>
      <c r="S434" s="179"/>
      <c r="T434" s="175"/>
      <c r="U434" s="175"/>
      <c r="V434" s="175"/>
      <c r="W434" s="179"/>
      <c r="X434" s="179"/>
      <c r="Y434" s="175"/>
      <c r="Z434" s="175"/>
      <c r="AA434" s="175"/>
      <c r="AB434" s="178"/>
      <c r="AC434" s="175"/>
      <c r="AD434" s="178"/>
      <c r="AE434" s="178"/>
      <c r="AF434" s="175"/>
      <c r="AG434" s="175"/>
      <c r="AH434" s="179"/>
      <c r="AI434" s="179"/>
      <c r="AJ434" s="179"/>
      <c r="AK434" s="179"/>
      <c r="AL434" s="179"/>
    </row>
    <row r="435" spans="1:38" s="131" customFormat="1">
      <c r="A435" s="209"/>
      <c r="B435" s="176"/>
      <c r="C435" s="177"/>
      <c r="D435" s="177"/>
      <c r="E435" s="178"/>
      <c r="F435" s="178"/>
      <c r="G435" s="178"/>
      <c r="H435" s="179"/>
      <c r="I435" s="179"/>
      <c r="J435" s="175"/>
      <c r="K435" s="175"/>
      <c r="L435" s="178"/>
      <c r="M435" s="175"/>
      <c r="N435" s="175"/>
      <c r="O435" s="179"/>
      <c r="P435" s="175"/>
      <c r="Q435" s="178"/>
      <c r="R435" s="178"/>
      <c r="S435" s="179"/>
      <c r="T435" s="175"/>
      <c r="U435" s="175"/>
      <c r="V435" s="175"/>
      <c r="W435" s="179"/>
      <c r="X435" s="179"/>
      <c r="Y435" s="175"/>
      <c r="Z435" s="175"/>
      <c r="AA435" s="175"/>
      <c r="AB435" s="178"/>
      <c r="AC435" s="175"/>
      <c r="AD435" s="178"/>
      <c r="AE435" s="178"/>
      <c r="AF435" s="175"/>
      <c r="AG435" s="175"/>
      <c r="AH435" s="179"/>
      <c r="AI435" s="179"/>
      <c r="AJ435" s="179"/>
      <c r="AK435" s="179"/>
      <c r="AL435" s="179"/>
    </row>
    <row r="436" spans="1:38" s="131" customFormat="1">
      <c r="A436" s="209"/>
      <c r="B436" s="176"/>
      <c r="C436" s="177"/>
      <c r="D436" s="177"/>
      <c r="E436" s="178"/>
      <c r="F436" s="178"/>
      <c r="G436" s="178"/>
      <c r="H436" s="179"/>
      <c r="I436" s="179"/>
      <c r="J436" s="175"/>
      <c r="K436" s="175"/>
      <c r="L436" s="178"/>
      <c r="M436" s="175"/>
      <c r="N436" s="175"/>
      <c r="O436" s="179"/>
      <c r="P436" s="175"/>
      <c r="Q436" s="178"/>
      <c r="R436" s="178"/>
      <c r="S436" s="179"/>
      <c r="T436" s="175"/>
      <c r="U436" s="175"/>
      <c r="V436" s="175"/>
      <c r="W436" s="179"/>
      <c r="X436" s="179"/>
      <c r="Y436" s="175"/>
      <c r="Z436" s="175"/>
      <c r="AA436" s="175"/>
      <c r="AB436" s="178"/>
      <c r="AC436" s="175"/>
      <c r="AD436" s="178"/>
      <c r="AE436" s="178"/>
      <c r="AF436" s="175"/>
      <c r="AG436" s="175"/>
      <c r="AH436" s="179"/>
      <c r="AI436" s="179"/>
      <c r="AJ436" s="179"/>
      <c r="AK436" s="179"/>
      <c r="AL436" s="179"/>
    </row>
    <row r="437" spans="1:38" s="131" customFormat="1">
      <c r="A437" s="209"/>
      <c r="B437" s="176"/>
      <c r="C437" s="177"/>
      <c r="D437" s="177"/>
      <c r="E437" s="178"/>
      <c r="F437" s="178"/>
      <c r="G437" s="178"/>
      <c r="H437" s="179"/>
      <c r="I437" s="179"/>
      <c r="J437" s="175"/>
      <c r="K437" s="175"/>
      <c r="L437" s="178"/>
      <c r="M437" s="175"/>
      <c r="N437" s="175"/>
      <c r="O437" s="179"/>
      <c r="P437" s="175"/>
      <c r="Q437" s="178"/>
      <c r="R437" s="178"/>
      <c r="S437" s="179"/>
      <c r="T437" s="175"/>
      <c r="U437" s="175"/>
      <c r="V437" s="175"/>
      <c r="W437" s="179"/>
      <c r="X437" s="179"/>
      <c r="Y437" s="175"/>
      <c r="Z437" s="175"/>
      <c r="AA437" s="175"/>
      <c r="AB437" s="178"/>
      <c r="AC437" s="175"/>
      <c r="AD437" s="178"/>
      <c r="AE437" s="178"/>
      <c r="AF437" s="175"/>
      <c r="AG437" s="175"/>
      <c r="AH437" s="179"/>
      <c r="AI437" s="179"/>
      <c r="AJ437" s="179"/>
      <c r="AK437" s="179"/>
      <c r="AL437" s="179"/>
    </row>
    <row r="438" spans="1:38" s="131" customFormat="1">
      <c r="A438" s="209"/>
      <c r="B438" s="176"/>
      <c r="C438" s="177"/>
      <c r="D438" s="177"/>
      <c r="E438" s="178"/>
      <c r="F438" s="178"/>
      <c r="G438" s="178"/>
      <c r="H438" s="179"/>
      <c r="I438" s="179"/>
      <c r="J438" s="175"/>
      <c r="K438" s="175"/>
      <c r="L438" s="178"/>
      <c r="M438" s="175"/>
      <c r="N438" s="175"/>
      <c r="O438" s="179"/>
      <c r="P438" s="175"/>
      <c r="Q438" s="178"/>
      <c r="R438" s="178"/>
      <c r="S438" s="179"/>
      <c r="T438" s="175"/>
      <c r="U438" s="175"/>
      <c r="V438" s="175"/>
      <c r="W438" s="179"/>
      <c r="X438" s="179"/>
      <c r="Y438" s="175"/>
      <c r="Z438" s="175"/>
      <c r="AA438" s="175"/>
      <c r="AB438" s="178"/>
      <c r="AC438" s="175"/>
      <c r="AD438" s="178"/>
      <c r="AE438" s="178"/>
      <c r="AF438" s="175"/>
      <c r="AG438" s="175"/>
      <c r="AH438" s="179"/>
      <c r="AI438" s="179"/>
      <c r="AJ438" s="179"/>
      <c r="AK438" s="179"/>
      <c r="AL438" s="179"/>
    </row>
    <row r="439" spans="1:38" s="131" customFormat="1">
      <c r="A439" s="209"/>
      <c r="B439" s="176"/>
      <c r="C439" s="177"/>
      <c r="D439" s="177"/>
      <c r="E439" s="178"/>
      <c r="F439" s="178"/>
      <c r="G439" s="178"/>
      <c r="H439" s="179"/>
      <c r="I439" s="179"/>
      <c r="J439" s="175"/>
      <c r="K439" s="175"/>
      <c r="L439" s="178"/>
      <c r="M439" s="175"/>
      <c r="N439" s="175"/>
      <c r="O439" s="179"/>
      <c r="P439" s="175"/>
      <c r="Q439" s="178"/>
      <c r="R439" s="178"/>
      <c r="S439" s="179"/>
      <c r="T439" s="175"/>
      <c r="U439" s="175"/>
      <c r="V439" s="175"/>
      <c r="W439" s="179"/>
      <c r="X439" s="179"/>
      <c r="Y439" s="175"/>
      <c r="Z439" s="175"/>
      <c r="AA439" s="175"/>
      <c r="AB439" s="178"/>
      <c r="AC439" s="175"/>
      <c r="AD439" s="178"/>
      <c r="AE439" s="178"/>
      <c r="AF439" s="175"/>
      <c r="AG439" s="175"/>
      <c r="AH439" s="179"/>
      <c r="AI439" s="179"/>
      <c r="AJ439" s="179"/>
      <c r="AK439" s="179"/>
      <c r="AL439" s="179"/>
    </row>
    <row r="440" spans="1:38" s="131" customFormat="1">
      <c r="A440" s="209"/>
      <c r="B440" s="176"/>
      <c r="C440" s="177"/>
      <c r="D440" s="177"/>
      <c r="E440" s="178"/>
      <c r="F440" s="178"/>
      <c r="G440" s="178"/>
      <c r="H440" s="179"/>
      <c r="I440" s="179"/>
      <c r="J440" s="175"/>
      <c r="K440" s="175"/>
      <c r="L440" s="178"/>
      <c r="M440" s="175"/>
      <c r="N440" s="175"/>
      <c r="O440" s="179"/>
      <c r="P440" s="175"/>
      <c r="Q440" s="178"/>
      <c r="R440" s="178"/>
      <c r="S440" s="179"/>
      <c r="T440" s="175"/>
      <c r="U440" s="175"/>
      <c r="V440" s="175"/>
      <c r="W440" s="179"/>
      <c r="X440" s="179"/>
      <c r="Y440" s="175"/>
      <c r="Z440" s="175"/>
      <c r="AA440" s="175"/>
      <c r="AB440" s="178"/>
      <c r="AC440" s="175"/>
      <c r="AD440" s="178"/>
      <c r="AE440" s="178"/>
      <c r="AF440" s="175"/>
      <c r="AG440" s="175"/>
      <c r="AH440" s="179"/>
      <c r="AI440" s="179"/>
      <c r="AJ440" s="179"/>
      <c r="AK440" s="179"/>
      <c r="AL440" s="179"/>
    </row>
    <row r="441" spans="1:38" s="131" customFormat="1">
      <c r="A441" s="209"/>
      <c r="B441" s="176"/>
      <c r="C441" s="177"/>
      <c r="D441" s="177"/>
      <c r="E441" s="178"/>
      <c r="F441" s="178"/>
      <c r="G441" s="178"/>
      <c r="H441" s="179"/>
      <c r="I441" s="179"/>
      <c r="J441" s="175"/>
      <c r="K441" s="175"/>
      <c r="L441" s="178"/>
      <c r="M441" s="175"/>
      <c r="N441" s="175"/>
      <c r="O441" s="179"/>
      <c r="P441" s="175"/>
      <c r="Q441" s="178"/>
      <c r="R441" s="178"/>
      <c r="S441" s="179"/>
      <c r="T441" s="175"/>
      <c r="U441" s="175"/>
      <c r="V441" s="175"/>
      <c r="W441" s="179"/>
      <c r="X441" s="179"/>
      <c r="Y441" s="175"/>
      <c r="Z441" s="175"/>
      <c r="AA441" s="175"/>
      <c r="AB441" s="178"/>
      <c r="AC441" s="175"/>
      <c r="AD441" s="178"/>
      <c r="AE441" s="178"/>
      <c r="AF441" s="175"/>
      <c r="AG441" s="175"/>
      <c r="AH441" s="179"/>
      <c r="AI441" s="179"/>
      <c r="AJ441" s="179"/>
      <c r="AK441" s="179"/>
      <c r="AL441" s="179"/>
    </row>
    <row r="442" spans="1:38" s="131" customFormat="1">
      <c r="A442" s="209"/>
      <c r="B442" s="176"/>
      <c r="C442" s="177"/>
      <c r="D442" s="177"/>
      <c r="E442" s="178"/>
      <c r="F442" s="178"/>
      <c r="G442" s="178"/>
      <c r="H442" s="179"/>
      <c r="I442" s="179"/>
      <c r="J442" s="175"/>
      <c r="K442" s="175"/>
      <c r="L442" s="178"/>
      <c r="M442" s="175"/>
      <c r="N442" s="175"/>
      <c r="O442" s="179"/>
      <c r="P442" s="175"/>
      <c r="Q442" s="178"/>
      <c r="R442" s="178"/>
      <c r="S442" s="179"/>
      <c r="T442" s="175"/>
      <c r="U442" s="175"/>
      <c r="V442" s="175"/>
      <c r="W442" s="179"/>
      <c r="X442" s="179"/>
      <c r="Y442" s="175"/>
      <c r="Z442" s="175"/>
      <c r="AA442" s="175"/>
      <c r="AB442" s="178"/>
      <c r="AC442" s="175"/>
      <c r="AD442" s="178"/>
      <c r="AE442" s="178"/>
      <c r="AF442" s="175"/>
      <c r="AG442" s="175"/>
      <c r="AH442" s="179"/>
      <c r="AI442" s="179"/>
      <c r="AJ442" s="179"/>
      <c r="AK442" s="179"/>
      <c r="AL442" s="179"/>
    </row>
    <row r="443" spans="1:38" s="131" customFormat="1">
      <c r="A443" s="209"/>
      <c r="B443" s="176"/>
      <c r="C443" s="177"/>
      <c r="D443" s="177"/>
      <c r="E443" s="178"/>
      <c r="F443" s="178"/>
      <c r="G443" s="178"/>
      <c r="H443" s="179"/>
      <c r="I443" s="179"/>
      <c r="J443" s="175"/>
      <c r="K443" s="175"/>
      <c r="L443" s="178"/>
      <c r="M443" s="175"/>
      <c r="N443" s="175"/>
      <c r="O443" s="179"/>
      <c r="P443" s="175"/>
      <c r="Q443" s="178"/>
      <c r="R443" s="178"/>
      <c r="S443" s="179"/>
      <c r="T443" s="175"/>
      <c r="U443" s="175"/>
      <c r="V443" s="175"/>
      <c r="W443" s="179"/>
      <c r="X443" s="179"/>
      <c r="Y443" s="175"/>
      <c r="Z443" s="175"/>
      <c r="AA443" s="175"/>
      <c r="AB443" s="178"/>
      <c r="AC443" s="175"/>
      <c r="AD443" s="178"/>
      <c r="AE443" s="178"/>
      <c r="AF443" s="175"/>
      <c r="AG443" s="175"/>
      <c r="AH443" s="179"/>
      <c r="AI443" s="179"/>
      <c r="AJ443" s="179"/>
      <c r="AK443" s="179"/>
      <c r="AL443" s="179"/>
    </row>
    <row r="444" spans="1:38" s="131" customFormat="1">
      <c r="A444" s="209"/>
      <c r="B444" s="176"/>
      <c r="C444" s="177"/>
      <c r="D444" s="177"/>
      <c r="E444" s="178"/>
      <c r="F444" s="178"/>
      <c r="G444" s="178"/>
      <c r="H444" s="179"/>
      <c r="I444" s="179"/>
      <c r="J444" s="175"/>
      <c r="K444" s="175"/>
      <c r="L444" s="178"/>
      <c r="M444" s="175"/>
      <c r="N444" s="175"/>
      <c r="O444" s="179"/>
      <c r="P444" s="175"/>
      <c r="Q444" s="178"/>
      <c r="R444" s="178"/>
      <c r="S444" s="179"/>
      <c r="T444" s="175"/>
      <c r="U444" s="175"/>
      <c r="V444" s="175"/>
      <c r="W444" s="179"/>
      <c r="X444" s="179"/>
      <c r="Y444" s="175"/>
      <c r="Z444" s="175"/>
      <c r="AA444" s="175"/>
      <c r="AB444" s="178"/>
      <c r="AC444" s="175"/>
      <c r="AD444" s="178"/>
      <c r="AE444" s="178"/>
      <c r="AF444" s="175"/>
      <c r="AG444" s="175"/>
      <c r="AH444" s="179"/>
      <c r="AI444" s="179"/>
      <c r="AJ444" s="179"/>
      <c r="AK444" s="179"/>
      <c r="AL444" s="179"/>
    </row>
    <row r="445" spans="1:38" s="131" customFormat="1">
      <c r="A445" s="209"/>
      <c r="B445" s="176"/>
      <c r="C445" s="177"/>
      <c r="D445" s="177"/>
      <c r="E445" s="178"/>
      <c r="F445" s="178"/>
      <c r="G445" s="178"/>
      <c r="H445" s="179"/>
      <c r="I445" s="179"/>
      <c r="J445" s="175"/>
      <c r="K445" s="175"/>
      <c r="L445" s="178"/>
      <c r="M445" s="175"/>
      <c r="N445" s="175"/>
      <c r="O445" s="179"/>
      <c r="P445" s="175"/>
      <c r="Q445" s="178"/>
      <c r="R445" s="178"/>
      <c r="S445" s="179"/>
      <c r="T445" s="175"/>
      <c r="U445" s="175"/>
      <c r="V445" s="175"/>
      <c r="W445" s="179"/>
      <c r="X445" s="179"/>
      <c r="Y445" s="175"/>
      <c r="Z445" s="175"/>
      <c r="AA445" s="175"/>
      <c r="AB445" s="178"/>
      <c r="AC445" s="175"/>
      <c r="AD445" s="178"/>
      <c r="AE445" s="178"/>
      <c r="AF445" s="175"/>
      <c r="AG445" s="175"/>
      <c r="AH445" s="179"/>
      <c r="AI445" s="179"/>
      <c r="AJ445" s="179"/>
      <c r="AK445" s="179"/>
      <c r="AL445" s="179"/>
    </row>
    <row r="446" spans="1:38" s="131" customFormat="1">
      <c r="A446" s="209"/>
      <c r="B446" s="176"/>
      <c r="C446" s="177"/>
      <c r="D446" s="177"/>
      <c r="E446" s="178"/>
      <c r="F446" s="178"/>
      <c r="G446" s="178"/>
      <c r="H446" s="179"/>
      <c r="I446" s="179"/>
      <c r="J446" s="175"/>
      <c r="K446" s="175"/>
      <c r="L446" s="178"/>
      <c r="M446" s="175"/>
      <c r="N446" s="175"/>
      <c r="O446" s="179"/>
      <c r="P446" s="175"/>
      <c r="Q446" s="178"/>
      <c r="R446" s="178"/>
      <c r="S446" s="179"/>
      <c r="T446" s="175"/>
      <c r="U446" s="175"/>
      <c r="V446" s="175"/>
      <c r="W446" s="179"/>
      <c r="X446" s="179"/>
      <c r="Y446" s="175"/>
      <c r="Z446" s="175"/>
      <c r="AA446" s="175"/>
      <c r="AB446" s="178"/>
      <c r="AC446" s="175"/>
      <c r="AD446" s="178"/>
      <c r="AE446" s="178"/>
      <c r="AF446" s="175"/>
      <c r="AG446" s="175"/>
      <c r="AH446" s="179"/>
      <c r="AI446" s="179"/>
      <c r="AJ446" s="179"/>
      <c r="AK446" s="179"/>
      <c r="AL446" s="179"/>
    </row>
    <row r="447" spans="1:38" s="131" customFormat="1">
      <c r="A447" s="209"/>
      <c r="B447" s="176"/>
      <c r="C447" s="177"/>
      <c r="D447" s="177"/>
      <c r="E447" s="178"/>
      <c r="F447" s="178"/>
      <c r="G447" s="178"/>
      <c r="H447" s="179"/>
      <c r="I447" s="179"/>
      <c r="J447" s="175"/>
      <c r="K447" s="175"/>
      <c r="L447" s="178"/>
      <c r="M447" s="175"/>
      <c r="N447" s="175"/>
      <c r="O447" s="179"/>
      <c r="P447" s="175"/>
      <c r="Q447" s="178"/>
      <c r="R447" s="178"/>
      <c r="S447" s="179"/>
      <c r="T447" s="175"/>
      <c r="U447" s="175"/>
      <c r="V447" s="175"/>
      <c r="W447" s="179"/>
      <c r="X447" s="179"/>
      <c r="Y447" s="175"/>
      <c r="Z447" s="175"/>
      <c r="AA447" s="175"/>
      <c r="AB447" s="178"/>
      <c r="AC447" s="175"/>
      <c r="AD447" s="178"/>
      <c r="AE447" s="178"/>
      <c r="AF447" s="175"/>
      <c r="AG447" s="175"/>
      <c r="AH447" s="179"/>
      <c r="AI447" s="179"/>
      <c r="AJ447" s="179"/>
      <c r="AK447" s="179"/>
      <c r="AL447" s="179"/>
    </row>
    <row r="448" spans="1:38" s="131" customFormat="1">
      <c r="A448" s="209"/>
      <c r="B448" s="176"/>
      <c r="C448" s="177"/>
      <c r="D448" s="177"/>
      <c r="E448" s="178"/>
      <c r="F448" s="178"/>
      <c r="G448" s="178"/>
      <c r="H448" s="179"/>
      <c r="I448" s="179"/>
      <c r="J448" s="175"/>
      <c r="K448" s="175"/>
      <c r="L448" s="178"/>
      <c r="M448" s="175"/>
      <c r="N448" s="175"/>
      <c r="O448" s="179"/>
      <c r="P448" s="175"/>
      <c r="Q448" s="178"/>
      <c r="R448" s="178"/>
      <c r="S448" s="179"/>
      <c r="T448" s="175"/>
      <c r="U448" s="175"/>
      <c r="V448" s="175"/>
      <c r="W448" s="179"/>
      <c r="X448" s="179"/>
      <c r="Y448" s="175"/>
      <c r="Z448" s="175"/>
      <c r="AA448" s="175"/>
      <c r="AB448" s="178"/>
      <c r="AC448" s="175"/>
      <c r="AD448" s="178"/>
      <c r="AE448" s="178"/>
      <c r="AF448" s="175"/>
      <c r="AG448" s="175"/>
      <c r="AH448" s="179"/>
      <c r="AI448" s="179"/>
      <c r="AJ448" s="179"/>
      <c r="AK448" s="179"/>
      <c r="AL448" s="179"/>
    </row>
    <row r="449" spans="1:38" s="131" customFormat="1">
      <c r="A449" s="209"/>
      <c r="B449" s="176"/>
      <c r="C449" s="177"/>
      <c r="D449" s="177"/>
      <c r="E449" s="178"/>
      <c r="F449" s="178"/>
      <c r="G449" s="178"/>
      <c r="H449" s="179"/>
      <c r="I449" s="179"/>
      <c r="J449" s="175"/>
      <c r="K449" s="175"/>
      <c r="L449" s="178"/>
      <c r="M449" s="175"/>
      <c r="N449" s="175"/>
      <c r="O449" s="179"/>
      <c r="P449" s="175"/>
      <c r="Q449" s="178"/>
      <c r="R449" s="178"/>
      <c r="S449" s="179"/>
      <c r="T449" s="175"/>
      <c r="U449" s="175"/>
      <c r="V449" s="175"/>
      <c r="W449" s="179"/>
      <c r="X449" s="179"/>
      <c r="Y449" s="175"/>
      <c r="Z449" s="175"/>
      <c r="AA449" s="175"/>
      <c r="AB449" s="178"/>
      <c r="AC449" s="175"/>
      <c r="AD449" s="178"/>
      <c r="AE449" s="178"/>
      <c r="AF449" s="175"/>
      <c r="AG449" s="175"/>
      <c r="AH449" s="179"/>
      <c r="AI449" s="179"/>
      <c r="AJ449" s="179"/>
      <c r="AK449" s="179"/>
      <c r="AL449" s="179"/>
    </row>
    <row r="450" spans="1:38" s="131" customFormat="1">
      <c r="A450" s="209"/>
      <c r="B450" s="176"/>
      <c r="C450" s="177"/>
      <c r="D450" s="177"/>
      <c r="E450" s="178"/>
      <c r="F450" s="178"/>
      <c r="G450" s="178"/>
      <c r="H450" s="179"/>
      <c r="I450" s="179"/>
      <c r="J450" s="175"/>
      <c r="K450" s="175"/>
      <c r="L450" s="178"/>
      <c r="M450" s="175"/>
      <c r="N450" s="175"/>
      <c r="O450" s="179"/>
      <c r="P450" s="175"/>
      <c r="Q450" s="178"/>
      <c r="R450" s="178"/>
      <c r="S450" s="179"/>
      <c r="T450" s="175"/>
      <c r="U450" s="175"/>
      <c r="V450" s="175"/>
      <c r="W450" s="179"/>
      <c r="X450" s="179"/>
      <c r="Y450" s="175"/>
      <c r="Z450" s="175"/>
      <c r="AA450" s="175"/>
      <c r="AB450" s="178"/>
      <c r="AC450" s="175"/>
      <c r="AD450" s="178"/>
      <c r="AE450" s="178"/>
      <c r="AF450" s="175"/>
      <c r="AG450" s="175"/>
      <c r="AH450" s="179"/>
      <c r="AI450" s="179"/>
      <c r="AJ450" s="179"/>
      <c r="AK450" s="179"/>
      <c r="AL450" s="179"/>
    </row>
    <row r="451" spans="1:38" s="131" customFormat="1">
      <c r="A451" s="209"/>
      <c r="B451" s="176"/>
      <c r="C451" s="177"/>
      <c r="D451" s="177"/>
      <c r="E451" s="178"/>
      <c r="F451" s="178"/>
      <c r="G451" s="178"/>
      <c r="H451" s="179"/>
      <c r="I451" s="179"/>
      <c r="J451" s="175"/>
      <c r="K451" s="175"/>
      <c r="L451" s="178"/>
      <c r="M451" s="175"/>
      <c r="N451" s="175"/>
      <c r="O451" s="179"/>
      <c r="P451" s="175"/>
      <c r="Q451" s="178"/>
      <c r="R451" s="178"/>
      <c r="S451" s="179"/>
      <c r="T451" s="175"/>
      <c r="U451" s="175"/>
      <c r="V451" s="175"/>
      <c r="W451" s="179"/>
      <c r="X451" s="179"/>
      <c r="Y451" s="175"/>
      <c r="Z451" s="175"/>
      <c r="AA451" s="175"/>
      <c r="AB451" s="178"/>
      <c r="AC451" s="175"/>
      <c r="AD451" s="178"/>
      <c r="AE451" s="178"/>
      <c r="AF451" s="175"/>
      <c r="AG451" s="175"/>
      <c r="AH451" s="179"/>
      <c r="AI451" s="179"/>
      <c r="AJ451" s="179"/>
      <c r="AK451" s="179"/>
      <c r="AL451" s="179"/>
    </row>
    <row r="452" spans="1:38" s="131" customFormat="1">
      <c r="A452" s="209"/>
      <c r="B452" s="176"/>
      <c r="C452" s="177"/>
      <c r="D452" s="177"/>
      <c r="E452" s="178"/>
      <c r="F452" s="178"/>
      <c r="G452" s="178"/>
      <c r="H452" s="179"/>
      <c r="I452" s="179"/>
      <c r="J452" s="175"/>
      <c r="K452" s="175"/>
      <c r="L452" s="178"/>
      <c r="M452" s="175"/>
      <c r="N452" s="175"/>
      <c r="O452" s="179"/>
      <c r="P452" s="175"/>
      <c r="Q452" s="178"/>
      <c r="R452" s="178"/>
      <c r="S452" s="179"/>
      <c r="T452" s="175"/>
      <c r="U452" s="175"/>
      <c r="V452" s="175"/>
      <c r="W452" s="179"/>
      <c r="X452" s="179"/>
      <c r="Y452" s="175"/>
      <c r="Z452" s="175"/>
      <c r="AA452" s="175"/>
      <c r="AB452" s="178"/>
      <c r="AC452" s="175"/>
      <c r="AD452" s="178"/>
      <c r="AE452" s="178"/>
      <c r="AF452" s="175"/>
      <c r="AG452" s="175"/>
      <c r="AH452" s="179"/>
      <c r="AI452" s="179"/>
      <c r="AJ452" s="179"/>
      <c r="AK452" s="179"/>
      <c r="AL452" s="179"/>
    </row>
    <row r="453" spans="1:38" s="131" customFormat="1">
      <c r="A453" s="209"/>
      <c r="B453" s="176"/>
      <c r="C453" s="177"/>
      <c r="D453" s="177"/>
      <c r="E453" s="178"/>
      <c r="F453" s="178"/>
      <c r="G453" s="178"/>
      <c r="H453" s="179"/>
      <c r="I453" s="179"/>
      <c r="J453" s="175"/>
      <c r="K453" s="175"/>
      <c r="L453" s="178"/>
      <c r="M453" s="175"/>
      <c r="N453" s="175"/>
      <c r="O453" s="179"/>
      <c r="P453" s="175"/>
      <c r="Q453" s="178"/>
      <c r="R453" s="178"/>
      <c r="S453" s="179"/>
      <c r="T453" s="175"/>
      <c r="U453" s="175"/>
      <c r="V453" s="175"/>
      <c r="W453" s="179"/>
      <c r="X453" s="179"/>
      <c r="Y453" s="175"/>
      <c r="Z453" s="175"/>
      <c r="AA453" s="175"/>
      <c r="AB453" s="178"/>
      <c r="AC453" s="175"/>
      <c r="AD453" s="178"/>
      <c r="AE453" s="178"/>
      <c r="AF453" s="175"/>
      <c r="AG453" s="175"/>
      <c r="AH453" s="179"/>
      <c r="AI453" s="179"/>
      <c r="AJ453" s="179"/>
      <c r="AK453" s="179"/>
      <c r="AL453" s="179"/>
    </row>
    <row r="454" spans="1:38" s="131" customFormat="1">
      <c r="A454" s="209"/>
      <c r="B454" s="176"/>
      <c r="C454" s="177"/>
      <c r="D454" s="177"/>
      <c r="E454" s="178"/>
      <c r="F454" s="178"/>
      <c r="G454" s="178"/>
      <c r="H454" s="179"/>
      <c r="I454" s="179"/>
      <c r="J454" s="175"/>
      <c r="K454" s="175"/>
      <c r="L454" s="178"/>
      <c r="M454" s="175"/>
      <c r="N454" s="175"/>
      <c r="O454" s="179"/>
      <c r="P454" s="175"/>
      <c r="Q454" s="178"/>
      <c r="R454" s="178"/>
      <c r="S454" s="179"/>
      <c r="T454" s="175"/>
      <c r="U454" s="175"/>
      <c r="V454" s="175"/>
      <c r="W454" s="179"/>
      <c r="X454" s="179"/>
      <c r="Y454" s="175"/>
      <c r="Z454" s="175"/>
      <c r="AA454" s="175"/>
      <c r="AB454" s="178"/>
      <c r="AC454" s="175"/>
      <c r="AD454" s="178"/>
      <c r="AE454" s="178"/>
      <c r="AF454" s="175"/>
      <c r="AG454" s="175"/>
      <c r="AH454" s="179"/>
      <c r="AI454" s="179"/>
      <c r="AJ454" s="179"/>
      <c r="AK454" s="179"/>
      <c r="AL454" s="179"/>
    </row>
    <row r="455" spans="1:38" s="131" customFormat="1">
      <c r="A455" s="209"/>
      <c r="B455" s="176"/>
      <c r="C455" s="177"/>
      <c r="D455" s="177"/>
      <c r="E455" s="178"/>
      <c r="F455" s="178"/>
      <c r="G455" s="178"/>
      <c r="H455" s="179"/>
      <c r="I455" s="179"/>
      <c r="J455" s="175"/>
      <c r="K455" s="175"/>
      <c r="L455" s="178"/>
      <c r="M455" s="175"/>
      <c r="N455" s="175"/>
      <c r="O455" s="179"/>
      <c r="P455" s="175"/>
      <c r="Q455" s="178"/>
      <c r="R455" s="178"/>
      <c r="S455" s="179"/>
      <c r="T455" s="175"/>
      <c r="U455" s="175"/>
      <c r="V455" s="175"/>
      <c r="W455" s="179"/>
      <c r="X455" s="179"/>
      <c r="Y455" s="175"/>
      <c r="Z455" s="175"/>
      <c r="AA455" s="175"/>
      <c r="AB455" s="178"/>
      <c r="AC455" s="175"/>
      <c r="AD455" s="178"/>
      <c r="AE455" s="178"/>
      <c r="AF455" s="175"/>
      <c r="AG455" s="175"/>
      <c r="AH455" s="179"/>
      <c r="AI455" s="179"/>
      <c r="AJ455" s="179"/>
      <c r="AK455" s="179"/>
      <c r="AL455" s="179"/>
    </row>
    <row r="456" spans="1:38" s="131" customFormat="1">
      <c r="A456" s="209"/>
      <c r="B456" s="176"/>
      <c r="C456" s="177"/>
      <c r="D456" s="177"/>
      <c r="E456" s="178"/>
      <c r="F456" s="178"/>
      <c r="G456" s="178"/>
      <c r="H456" s="179"/>
      <c r="I456" s="179"/>
      <c r="J456" s="175"/>
      <c r="K456" s="175"/>
      <c r="L456" s="178"/>
      <c r="M456" s="175"/>
      <c r="N456" s="175"/>
      <c r="O456" s="179"/>
      <c r="P456" s="175"/>
      <c r="Q456" s="178"/>
      <c r="R456" s="178"/>
      <c r="S456" s="179"/>
      <c r="T456" s="175"/>
      <c r="U456" s="175"/>
      <c r="V456" s="175"/>
      <c r="W456" s="179"/>
      <c r="X456" s="179"/>
      <c r="Y456" s="175"/>
      <c r="Z456" s="175"/>
      <c r="AA456" s="175"/>
      <c r="AB456" s="178"/>
      <c r="AC456" s="175"/>
      <c r="AD456" s="178"/>
      <c r="AE456" s="178"/>
      <c r="AF456" s="175"/>
      <c r="AG456" s="175"/>
      <c r="AH456" s="179"/>
      <c r="AI456" s="179"/>
      <c r="AJ456" s="179"/>
      <c r="AK456" s="179"/>
      <c r="AL456" s="179"/>
    </row>
    <row r="457" spans="1:38" s="131" customFormat="1">
      <c r="A457" s="209"/>
      <c r="B457" s="176"/>
      <c r="C457" s="177"/>
      <c r="D457" s="177"/>
      <c r="E457" s="178"/>
      <c r="F457" s="178"/>
      <c r="G457" s="178"/>
      <c r="H457" s="179"/>
      <c r="I457" s="179"/>
      <c r="J457" s="175"/>
      <c r="K457" s="175"/>
      <c r="L457" s="178"/>
      <c r="M457" s="175"/>
      <c r="N457" s="175"/>
      <c r="O457" s="179"/>
      <c r="P457" s="175"/>
      <c r="Q457" s="178"/>
      <c r="R457" s="178"/>
      <c r="S457" s="179"/>
      <c r="T457" s="175"/>
      <c r="U457" s="175"/>
      <c r="V457" s="175"/>
      <c r="W457" s="179"/>
      <c r="X457" s="179"/>
      <c r="Y457" s="175"/>
      <c r="Z457" s="175"/>
      <c r="AA457" s="175"/>
      <c r="AB457" s="178"/>
      <c r="AC457" s="175"/>
      <c r="AD457" s="178"/>
      <c r="AE457" s="178"/>
      <c r="AF457" s="175"/>
      <c r="AG457" s="175"/>
      <c r="AH457" s="179"/>
      <c r="AI457" s="179"/>
      <c r="AJ457" s="179"/>
      <c r="AK457" s="179"/>
      <c r="AL457" s="179"/>
    </row>
    <row r="458" spans="1:38" s="131" customFormat="1">
      <c r="A458" s="209"/>
      <c r="B458" s="176"/>
      <c r="C458" s="177"/>
      <c r="D458" s="177"/>
      <c r="E458" s="178"/>
      <c r="F458" s="178"/>
      <c r="G458" s="178"/>
      <c r="H458" s="179"/>
      <c r="I458" s="179"/>
      <c r="J458" s="175"/>
      <c r="K458" s="175"/>
      <c r="L458" s="178"/>
      <c r="M458" s="175"/>
      <c r="N458" s="175"/>
      <c r="O458" s="179"/>
      <c r="P458" s="175"/>
      <c r="Q458" s="178"/>
      <c r="R458" s="178"/>
      <c r="S458" s="179"/>
      <c r="T458" s="175"/>
      <c r="U458" s="175"/>
      <c r="V458" s="175"/>
      <c r="W458" s="179"/>
      <c r="X458" s="179"/>
      <c r="Y458" s="175"/>
      <c r="Z458" s="175"/>
      <c r="AA458" s="175"/>
      <c r="AB458" s="178"/>
      <c r="AC458" s="175"/>
      <c r="AD458" s="178"/>
      <c r="AE458" s="178"/>
      <c r="AF458" s="175"/>
      <c r="AG458" s="175"/>
      <c r="AH458" s="179"/>
      <c r="AI458" s="179"/>
      <c r="AJ458" s="179"/>
      <c r="AK458" s="179"/>
      <c r="AL458" s="179"/>
    </row>
    <row r="459" spans="1:38" s="131" customFormat="1">
      <c r="A459" s="209"/>
      <c r="B459" s="176"/>
      <c r="C459" s="177"/>
      <c r="D459" s="177"/>
      <c r="E459" s="178"/>
      <c r="F459" s="178"/>
      <c r="G459" s="178"/>
      <c r="H459" s="179"/>
      <c r="I459" s="179"/>
      <c r="J459" s="175"/>
      <c r="K459" s="175"/>
      <c r="L459" s="178"/>
      <c r="M459" s="175"/>
      <c r="N459" s="175"/>
      <c r="O459" s="179"/>
      <c r="P459" s="175"/>
      <c r="Q459" s="178"/>
      <c r="R459" s="178"/>
      <c r="S459" s="179"/>
      <c r="T459" s="175"/>
      <c r="U459" s="175"/>
      <c r="V459" s="175"/>
      <c r="W459" s="179"/>
      <c r="X459" s="179"/>
      <c r="Y459" s="175"/>
      <c r="Z459" s="175"/>
      <c r="AA459" s="175"/>
      <c r="AB459" s="178"/>
      <c r="AC459" s="175"/>
      <c r="AD459" s="178"/>
      <c r="AE459" s="178"/>
      <c r="AF459" s="175"/>
      <c r="AG459" s="175"/>
      <c r="AH459" s="179"/>
      <c r="AI459" s="179"/>
      <c r="AJ459" s="179"/>
      <c r="AK459" s="179"/>
      <c r="AL459" s="179"/>
    </row>
    <row r="460" spans="1:38" s="131" customFormat="1">
      <c r="A460" s="209"/>
      <c r="B460" s="176"/>
      <c r="C460" s="177"/>
      <c r="D460" s="177"/>
      <c r="E460" s="178"/>
      <c r="F460" s="178"/>
      <c r="G460" s="178"/>
      <c r="H460" s="179"/>
      <c r="I460" s="179"/>
      <c r="J460" s="175"/>
      <c r="K460" s="175"/>
      <c r="L460" s="178"/>
      <c r="M460" s="175"/>
      <c r="N460" s="175"/>
      <c r="O460" s="179"/>
      <c r="P460" s="175"/>
      <c r="Q460" s="178"/>
      <c r="R460" s="178"/>
      <c r="S460" s="179"/>
      <c r="T460" s="175"/>
      <c r="U460" s="175"/>
      <c r="V460" s="175"/>
      <c r="W460" s="179"/>
      <c r="X460" s="179"/>
      <c r="Y460" s="175"/>
      <c r="Z460" s="175"/>
      <c r="AA460" s="175"/>
      <c r="AB460" s="178"/>
      <c r="AC460" s="175"/>
      <c r="AD460" s="178"/>
      <c r="AE460" s="178"/>
      <c r="AF460" s="175"/>
      <c r="AG460" s="175"/>
      <c r="AH460" s="179"/>
      <c r="AI460" s="179"/>
      <c r="AJ460" s="179"/>
      <c r="AK460" s="179"/>
      <c r="AL460" s="179"/>
    </row>
    <row r="461" spans="1:38" s="131" customFormat="1">
      <c r="A461" s="209"/>
      <c r="B461" s="176"/>
      <c r="C461" s="177"/>
      <c r="D461" s="177"/>
      <c r="E461" s="178"/>
      <c r="F461" s="178"/>
      <c r="G461" s="178"/>
      <c r="H461" s="179"/>
      <c r="I461" s="179"/>
      <c r="J461" s="175"/>
      <c r="K461" s="175"/>
      <c r="L461" s="178"/>
      <c r="M461" s="175"/>
      <c r="N461" s="175"/>
      <c r="O461" s="179"/>
      <c r="P461" s="175"/>
      <c r="Q461" s="178"/>
      <c r="R461" s="178"/>
      <c r="S461" s="179"/>
      <c r="T461" s="175"/>
      <c r="U461" s="175"/>
      <c r="V461" s="175"/>
      <c r="W461" s="179"/>
      <c r="X461" s="179"/>
      <c r="Y461" s="175"/>
      <c r="Z461" s="175"/>
      <c r="AA461" s="175"/>
      <c r="AB461" s="178"/>
      <c r="AC461" s="175"/>
      <c r="AD461" s="178"/>
      <c r="AE461" s="178"/>
      <c r="AF461" s="175"/>
      <c r="AG461" s="175"/>
      <c r="AH461" s="179"/>
      <c r="AI461" s="179"/>
      <c r="AJ461" s="179"/>
      <c r="AK461" s="179"/>
      <c r="AL461" s="179"/>
    </row>
    <row r="462" spans="1:38" s="131" customFormat="1">
      <c r="A462" s="209"/>
      <c r="B462" s="176"/>
      <c r="C462" s="177"/>
      <c r="D462" s="177"/>
      <c r="E462" s="178"/>
      <c r="F462" s="178"/>
      <c r="G462" s="178"/>
      <c r="H462" s="179"/>
      <c r="I462" s="179"/>
      <c r="J462" s="175"/>
      <c r="K462" s="175"/>
      <c r="L462" s="178"/>
      <c r="M462" s="175"/>
      <c r="N462" s="175"/>
      <c r="O462" s="179"/>
      <c r="P462" s="175"/>
      <c r="Q462" s="178"/>
      <c r="R462" s="178"/>
      <c r="S462" s="179"/>
      <c r="T462" s="175"/>
      <c r="U462" s="175"/>
      <c r="V462" s="175"/>
      <c r="W462" s="179"/>
      <c r="X462" s="179"/>
      <c r="Y462" s="175"/>
      <c r="Z462" s="175"/>
      <c r="AA462" s="175"/>
      <c r="AB462" s="178"/>
      <c r="AC462" s="175"/>
      <c r="AD462" s="178"/>
      <c r="AE462" s="178"/>
      <c r="AF462" s="175"/>
      <c r="AG462" s="175"/>
      <c r="AH462" s="179"/>
      <c r="AI462" s="179"/>
      <c r="AJ462" s="179"/>
      <c r="AK462" s="179"/>
      <c r="AL462" s="179"/>
    </row>
    <row r="463" spans="1:38" s="131" customFormat="1">
      <c r="A463" s="209"/>
      <c r="B463" s="176"/>
      <c r="C463" s="177"/>
      <c r="D463" s="177"/>
      <c r="E463" s="178"/>
      <c r="F463" s="178"/>
      <c r="G463" s="178"/>
      <c r="H463" s="179"/>
      <c r="I463" s="179"/>
      <c r="J463" s="175"/>
      <c r="K463" s="175"/>
      <c r="L463" s="178"/>
      <c r="M463" s="175"/>
      <c r="N463" s="175"/>
      <c r="O463" s="179"/>
      <c r="P463" s="175"/>
      <c r="Q463" s="178"/>
      <c r="R463" s="178"/>
      <c r="S463" s="179"/>
      <c r="T463" s="175"/>
      <c r="U463" s="175"/>
      <c r="V463" s="175"/>
      <c r="W463" s="179"/>
      <c r="X463" s="179"/>
      <c r="Y463" s="175"/>
      <c r="Z463" s="175"/>
      <c r="AA463" s="175"/>
      <c r="AB463" s="178"/>
      <c r="AC463" s="175"/>
      <c r="AD463" s="178"/>
      <c r="AE463" s="178"/>
      <c r="AF463" s="175"/>
      <c r="AG463" s="175"/>
      <c r="AH463" s="179"/>
      <c r="AI463" s="179"/>
      <c r="AJ463" s="179"/>
      <c r="AK463" s="179"/>
      <c r="AL463" s="179"/>
    </row>
    <row r="464" spans="1:38" s="131" customFormat="1">
      <c r="A464" s="209"/>
      <c r="B464" s="176"/>
      <c r="C464" s="177"/>
      <c r="D464" s="177"/>
      <c r="E464" s="178"/>
      <c r="F464" s="178"/>
      <c r="G464" s="178"/>
      <c r="H464" s="179"/>
      <c r="I464" s="179"/>
      <c r="J464" s="175"/>
      <c r="K464" s="175"/>
      <c r="L464" s="178"/>
      <c r="M464" s="175"/>
      <c r="N464" s="175"/>
      <c r="O464" s="179"/>
      <c r="P464" s="175"/>
      <c r="Q464" s="178"/>
      <c r="R464" s="178"/>
      <c r="S464" s="179"/>
      <c r="T464" s="175"/>
      <c r="U464" s="175"/>
      <c r="V464" s="175"/>
      <c r="W464" s="179"/>
      <c r="X464" s="179"/>
      <c r="Y464" s="175"/>
      <c r="Z464" s="175"/>
      <c r="AA464" s="175"/>
      <c r="AB464" s="178"/>
      <c r="AC464" s="175"/>
      <c r="AD464" s="178"/>
      <c r="AE464" s="178"/>
      <c r="AF464" s="175"/>
      <c r="AG464" s="175"/>
      <c r="AH464" s="179"/>
      <c r="AI464" s="179"/>
      <c r="AJ464" s="179"/>
      <c r="AK464" s="179"/>
      <c r="AL464" s="179"/>
    </row>
    <row r="465" spans="1:38" s="131" customFormat="1">
      <c r="A465" s="209"/>
      <c r="B465" s="176"/>
      <c r="C465" s="177"/>
      <c r="D465" s="177"/>
      <c r="E465" s="178"/>
      <c r="F465" s="178"/>
      <c r="G465" s="178"/>
      <c r="H465" s="179"/>
      <c r="I465" s="179"/>
      <c r="J465" s="175"/>
      <c r="K465" s="175"/>
      <c r="L465" s="178"/>
      <c r="M465" s="175"/>
      <c r="N465" s="175"/>
      <c r="O465" s="179"/>
      <c r="P465" s="175"/>
      <c r="Q465" s="178"/>
      <c r="R465" s="178"/>
      <c r="S465" s="179"/>
      <c r="T465" s="175"/>
      <c r="U465" s="175"/>
      <c r="V465" s="175"/>
      <c r="W465" s="179"/>
      <c r="X465" s="179"/>
      <c r="Y465" s="175"/>
      <c r="Z465" s="175"/>
      <c r="AA465" s="175"/>
      <c r="AB465" s="178"/>
      <c r="AC465" s="175"/>
      <c r="AD465" s="178"/>
      <c r="AE465" s="178"/>
      <c r="AF465" s="175"/>
      <c r="AG465" s="175"/>
      <c r="AH465" s="179"/>
      <c r="AI465" s="179"/>
      <c r="AJ465" s="179"/>
      <c r="AK465" s="179"/>
      <c r="AL465" s="179"/>
    </row>
    <row r="466" spans="1:38" s="131" customFormat="1">
      <c r="A466" s="209"/>
      <c r="B466" s="176"/>
      <c r="C466" s="177"/>
      <c r="D466" s="177"/>
      <c r="E466" s="178"/>
      <c r="F466" s="178"/>
      <c r="G466" s="178"/>
      <c r="H466" s="179"/>
      <c r="I466" s="179"/>
      <c r="J466" s="175"/>
      <c r="K466" s="175"/>
      <c r="L466" s="178"/>
      <c r="M466" s="175"/>
      <c r="N466" s="175"/>
      <c r="O466" s="179"/>
      <c r="P466" s="175"/>
      <c r="Q466" s="178"/>
      <c r="R466" s="178"/>
      <c r="S466" s="179"/>
      <c r="T466" s="175"/>
      <c r="U466" s="175"/>
      <c r="V466" s="175"/>
      <c r="W466" s="179"/>
      <c r="X466" s="179"/>
      <c r="Y466" s="175"/>
      <c r="Z466" s="175"/>
      <c r="AA466" s="175"/>
      <c r="AB466" s="178"/>
      <c r="AC466" s="175"/>
      <c r="AD466" s="178"/>
      <c r="AE466" s="178"/>
      <c r="AF466" s="175"/>
      <c r="AG466" s="175"/>
      <c r="AH466" s="179"/>
      <c r="AI466" s="179"/>
      <c r="AJ466" s="179"/>
      <c r="AK466" s="179"/>
      <c r="AL466" s="179"/>
    </row>
    <row r="467" spans="1:38" s="131" customFormat="1">
      <c r="A467" s="209"/>
      <c r="B467" s="176"/>
      <c r="C467" s="177"/>
      <c r="D467" s="177"/>
      <c r="E467" s="178"/>
      <c r="F467" s="178"/>
      <c r="G467" s="178"/>
      <c r="H467" s="179"/>
      <c r="I467" s="179"/>
      <c r="J467" s="175"/>
      <c r="K467" s="175"/>
      <c r="L467" s="178"/>
      <c r="M467" s="175"/>
      <c r="N467" s="175"/>
      <c r="O467" s="179"/>
      <c r="P467" s="175"/>
      <c r="Q467" s="178"/>
      <c r="R467" s="178"/>
      <c r="S467" s="179"/>
      <c r="T467" s="175"/>
      <c r="U467" s="175"/>
      <c r="V467" s="175"/>
      <c r="W467" s="179"/>
      <c r="X467" s="179"/>
      <c r="Y467" s="175"/>
      <c r="Z467" s="175"/>
      <c r="AA467" s="175"/>
      <c r="AB467" s="178"/>
      <c r="AC467" s="175"/>
      <c r="AD467" s="178"/>
      <c r="AE467" s="178"/>
      <c r="AF467" s="175"/>
      <c r="AG467" s="175"/>
      <c r="AH467" s="179"/>
      <c r="AI467" s="179"/>
      <c r="AJ467" s="179"/>
      <c r="AK467" s="179"/>
      <c r="AL467" s="179"/>
    </row>
    <row r="468" spans="1:38" s="131" customFormat="1">
      <c r="A468" s="209"/>
      <c r="B468" s="176"/>
      <c r="C468" s="177"/>
      <c r="D468" s="177"/>
      <c r="E468" s="178"/>
      <c r="F468" s="178"/>
      <c r="G468" s="178"/>
      <c r="H468" s="179"/>
      <c r="I468" s="179"/>
      <c r="J468" s="175"/>
      <c r="K468" s="175"/>
      <c r="L468" s="178"/>
      <c r="M468" s="175"/>
      <c r="N468" s="175"/>
      <c r="O468" s="179"/>
      <c r="P468" s="175"/>
      <c r="Q468" s="178"/>
      <c r="R468" s="178"/>
      <c r="S468" s="179"/>
      <c r="T468" s="175"/>
      <c r="U468" s="175"/>
      <c r="V468" s="175"/>
      <c r="W468" s="179"/>
      <c r="X468" s="179"/>
      <c r="Y468" s="175"/>
      <c r="Z468" s="175"/>
      <c r="AA468" s="175"/>
      <c r="AB468" s="178"/>
      <c r="AC468" s="175"/>
      <c r="AD468" s="178"/>
      <c r="AE468" s="178"/>
      <c r="AF468" s="175"/>
      <c r="AG468" s="175"/>
      <c r="AH468" s="179"/>
      <c r="AI468" s="179"/>
      <c r="AJ468" s="179"/>
      <c r="AK468" s="179"/>
      <c r="AL468" s="179"/>
    </row>
    <row r="469" spans="1:38" s="131" customFormat="1">
      <c r="A469" s="209"/>
      <c r="B469" s="176"/>
      <c r="C469" s="177"/>
      <c r="D469" s="177"/>
      <c r="E469" s="178"/>
      <c r="F469" s="178"/>
      <c r="G469" s="178"/>
      <c r="H469" s="179"/>
      <c r="I469" s="179"/>
      <c r="J469" s="175"/>
      <c r="K469" s="175"/>
      <c r="L469" s="178"/>
      <c r="M469" s="175"/>
      <c r="N469" s="175"/>
      <c r="O469" s="179"/>
      <c r="P469" s="175"/>
      <c r="Q469" s="178"/>
      <c r="R469" s="178"/>
      <c r="S469" s="179"/>
      <c r="T469" s="175"/>
      <c r="U469" s="175"/>
      <c r="V469" s="175"/>
      <c r="W469" s="179"/>
      <c r="X469" s="179"/>
      <c r="Y469" s="175"/>
      <c r="Z469" s="175"/>
      <c r="AA469" s="175"/>
      <c r="AB469" s="178"/>
      <c r="AC469" s="175"/>
      <c r="AD469" s="178"/>
      <c r="AE469" s="178"/>
      <c r="AF469" s="175"/>
      <c r="AG469" s="175"/>
      <c r="AH469" s="179"/>
      <c r="AI469" s="179"/>
      <c r="AJ469" s="179"/>
      <c r="AK469" s="179"/>
      <c r="AL469" s="179"/>
    </row>
    <row r="470" spans="1:38" s="131" customFormat="1">
      <c r="A470" s="209"/>
      <c r="B470" s="176"/>
      <c r="C470" s="177"/>
      <c r="D470" s="177"/>
      <c r="E470" s="178"/>
      <c r="F470" s="178"/>
      <c r="G470" s="178"/>
      <c r="H470" s="179"/>
      <c r="I470" s="179"/>
      <c r="J470" s="175"/>
      <c r="K470" s="175"/>
      <c r="L470" s="178"/>
      <c r="M470" s="175"/>
      <c r="N470" s="175"/>
      <c r="O470" s="179"/>
      <c r="P470" s="175"/>
      <c r="Q470" s="178"/>
      <c r="R470" s="178"/>
      <c r="S470" s="179"/>
      <c r="T470" s="175"/>
      <c r="U470" s="175"/>
      <c r="V470" s="175"/>
      <c r="W470" s="179"/>
      <c r="X470" s="179"/>
      <c r="Y470" s="175"/>
      <c r="Z470" s="175"/>
      <c r="AA470" s="175"/>
      <c r="AB470" s="178"/>
      <c r="AC470" s="175"/>
      <c r="AD470" s="178"/>
      <c r="AE470" s="178"/>
      <c r="AF470" s="175"/>
      <c r="AG470" s="175"/>
      <c r="AH470" s="179"/>
      <c r="AI470" s="179"/>
      <c r="AJ470" s="179"/>
      <c r="AK470" s="179"/>
      <c r="AL470" s="179"/>
    </row>
    <row r="471" spans="1:38" s="131" customFormat="1">
      <c r="A471" s="209"/>
      <c r="B471" s="176"/>
      <c r="C471" s="177"/>
      <c r="D471" s="177"/>
      <c r="E471" s="178"/>
      <c r="F471" s="178"/>
      <c r="G471" s="178"/>
      <c r="H471" s="179"/>
      <c r="I471" s="179"/>
      <c r="J471" s="175"/>
      <c r="K471" s="175"/>
      <c r="L471" s="178"/>
      <c r="M471" s="175"/>
      <c r="N471" s="175"/>
      <c r="O471" s="179"/>
      <c r="P471" s="175"/>
      <c r="Q471" s="178"/>
      <c r="R471" s="178"/>
      <c r="S471" s="179"/>
      <c r="T471" s="175"/>
      <c r="U471" s="175"/>
      <c r="V471" s="175"/>
      <c r="W471" s="179"/>
      <c r="X471" s="179"/>
      <c r="Y471" s="175"/>
      <c r="Z471" s="175"/>
      <c r="AA471" s="175"/>
      <c r="AB471" s="178"/>
      <c r="AC471" s="175"/>
      <c r="AD471" s="178"/>
      <c r="AE471" s="178"/>
      <c r="AF471" s="175"/>
      <c r="AG471" s="175"/>
      <c r="AH471" s="179"/>
      <c r="AI471" s="179"/>
      <c r="AJ471" s="179"/>
      <c r="AK471" s="179"/>
      <c r="AL471" s="179"/>
    </row>
    <row r="472" spans="1:38" s="131" customFormat="1">
      <c r="A472" s="209"/>
      <c r="B472" s="176"/>
      <c r="C472" s="177"/>
      <c r="D472" s="177"/>
      <c r="E472" s="178"/>
      <c r="F472" s="178"/>
      <c r="G472" s="178"/>
      <c r="H472" s="179"/>
      <c r="I472" s="179"/>
      <c r="J472" s="175"/>
      <c r="K472" s="175"/>
      <c r="L472" s="178"/>
      <c r="M472" s="175"/>
      <c r="N472" s="175"/>
      <c r="O472" s="179"/>
      <c r="P472" s="175"/>
      <c r="Q472" s="178"/>
      <c r="R472" s="178"/>
      <c r="S472" s="179"/>
      <c r="T472" s="175"/>
      <c r="U472" s="175"/>
      <c r="V472" s="175"/>
      <c r="W472" s="179"/>
      <c r="X472" s="179"/>
      <c r="Y472" s="175"/>
      <c r="Z472" s="175"/>
      <c r="AA472" s="175"/>
      <c r="AB472" s="178"/>
      <c r="AC472" s="175"/>
      <c r="AD472" s="178"/>
      <c r="AE472" s="178"/>
      <c r="AF472" s="175"/>
      <c r="AG472" s="175"/>
      <c r="AH472" s="179"/>
      <c r="AI472" s="179"/>
      <c r="AJ472" s="179"/>
      <c r="AK472" s="179"/>
      <c r="AL472" s="179"/>
    </row>
    <row r="473" spans="1:38" s="131" customFormat="1">
      <c r="A473" s="209"/>
      <c r="B473" s="176"/>
      <c r="C473" s="177"/>
      <c r="D473" s="177"/>
      <c r="E473" s="178"/>
      <c r="F473" s="178"/>
      <c r="G473" s="178"/>
      <c r="H473" s="179"/>
      <c r="I473" s="179"/>
      <c r="J473" s="175"/>
      <c r="K473" s="175"/>
      <c r="L473" s="178"/>
      <c r="M473" s="175"/>
      <c r="N473" s="175"/>
      <c r="O473" s="179"/>
      <c r="P473" s="175"/>
      <c r="Q473" s="178"/>
      <c r="R473" s="178"/>
      <c r="S473" s="179"/>
      <c r="T473" s="175"/>
      <c r="U473" s="175"/>
      <c r="V473" s="175"/>
      <c r="W473" s="179"/>
      <c r="X473" s="179"/>
      <c r="Y473" s="175"/>
      <c r="Z473" s="175"/>
      <c r="AA473" s="175"/>
      <c r="AB473" s="178"/>
      <c r="AC473" s="175"/>
      <c r="AD473" s="178"/>
      <c r="AE473" s="178"/>
      <c r="AF473" s="175"/>
      <c r="AG473" s="175"/>
      <c r="AH473" s="179"/>
      <c r="AI473" s="179"/>
      <c r="AJ473" s="179"/>
      <c r="AK473" s="179"/>
      <c r="AL473" s="179"/>
    </row>
    <row r="474" spans="1:38" s="131" customFormat="1">
      <c r="A474" s="209"/>
      <c r="B474" s="176"/>
      <c r="C474" s="177"/>
      <c r="D474" s="177"/>
      <c r="E474" s="178"/>
      <c r="F474" s="178"/>
      <c r="G474" s="178"/>
      <c r="H474" s="179"/>
      <c r="I474" s="179"/>
      <c r="J474" s="175"/>
      <c r="K474" s="175"/>
      <c r="L474" s="178"/>
      <c r="M474" s="175"/>
      <c r="N474" s="175"/>
      <c r="O474" s="179"/>
      <c r="P474" s="175"/>
      <c r="Q474" s="178"/>
      <c r="R474" s="178"/>
      <c r="S474" s="179"/>
      <c r="T474" s="175"/>
      <c r="U474" s="175"/>
      <c r="V474" s="175"/>
      <c r="W474" s="179"/>
      <c r="X474" s="179"/>
      <c r="Y474" s="175"/>
      <c r="Z474" s="175"/>
      <c r="AA474" s="175"/>
      <c r="AB474" s="178"/>
      <c r="AC474" s="175"/>
      <c r="AD474" s="178"/>
      <c r="AE474" s="178"/>
      <c r="AF474" s="175"/>
      <c r="AG474" s="175"/>
      <c r="AH474" s="179"/>
      <c r="AI474" s="179"/>
      <c r="AJ474" s="179"/>
      <c r="AK474" s="179"/>
      <c r="AL474" s="179"/>
    </row>
    <row r="475" spans="1:38" s="131" customFormat="1">
      <c r="A475" s="209"/>
      <c r="B475" s="176"/>
      <c r="C475" s="177"/>
      <c r="D475" s="177"/>
      <c r="E475" s="178"/>
      <c r="F475" s="178"/>
      <c r="G475" s="178"/>
      <c r="H475" s="179"/>
      <c r="I475" s="179"/>
      <c r="J475" s="175"/>
      <c r="K475" s="175"/>
      <c r="L475" s="178"/>
      <c r="M475" s="175"/>
      <c r="N475" s="175"/>
      <c r="O475" s="179"/>
      <c r="P475" s="175"/>
      <c r="Q475" s="178"/>
      <c r="R475" s="178"/>
      <c r="S475" s="179"/>
      <c r="T475" s="175"/>
      <c r="U475" s="175"/>
      <c r="V475" s="175"/>
      <c r="W475" s="179"/>
      <c r="X475" s="179"/>
      <c r="Y475" s="175"/>
      <c r="Z475" s="175"/>
      <c r="AA475" s="175"/>
      <c r="AB475" s="178"/>
      <c r="AC475" s="175"/>
      <c r="AD475" s="178"/>
      <c r="AE475" s="178"/>
      <c r="AF475" s="175"/>
      <c r="AG475" s="175"/>
      <c r="AH475" s="179"/>
      <c r="AI475" s="179"/>
      <c r="AJ475" s="179"/>
      <c r="AK475" s="179"/>
      <c r="AL475" s="179"/>
    </row>
    <row r="476" spans="1:38" s="131" customFormat="1">
      <c r="A476" s="209"/>
      <c r="B476" s="176"/>
      <c r="C476" s="177"/>
      <c r="D476" s="177"/>
      <c r="E476" s="178"/>
      <c r="F476" s="178"/>
      <c r="G476" s="178"/>
      <c r="H476" s="179"/>
      <c r="I476" s="179"/>
      <c r="J476" s="175"/>
      <c r="K476" s="175"/>
      <c r="L476" s="178"/>
      <c r="M476" s="175"/>
      <c r="N476" s="175"/>
      <c r="O476" s="179"/>
      <c r="P476" s="175"/>
      <c r="Q476" s="178"/>
      <c r="R476" s="178"/>
      <c r="S476" s="179"/>
      <c r="T476" s="175"/>
      <c r="U476" s="175"/>
      <c r="V476" s="175"/>
      <c r="W476" s="179"/>
      <c r="X476" s="179"/>
      <c r="Y476" s="175"/>
      <c r="Z476" s="175"/>
      <c r="AA476" s="175"/>
      <c r="AB476" s="178"/>
      <c r="AC476" s="175"/>
      <c r="AD476" s="178"/>
      <c r="AE476" s="178"/>
      <c r="AF476" s="175"/>
      <c r="AG476" s="175"/>
      <c r="AH476" s="179"/>
      <c r="AI476" s="179"/>
      <c r="AJ476" s="179"/>
      <c r="AK476" s="179"/>
      <c r="AL476" s="179"/>
    </row>
    <row r="477" spans="1:38" s="131" customFormat="1">
      <c r="A477" s="209"/>
      <c r="B477" s="176"/>
      <c r="C477" s="177"/>
      <c r="D477" s="177"/>
      <c r="E477" s="178"/>
      <c r="F477" s="178"/>
      <c r="G477" s="178"/>
      <c r="H477" s="179"/>
      <c r="I477" s="179"/>
      <c r="J477" s="175"/>
      <c r="K477" s="175"/>
      <c r="L477" s="178"/>
      <c r="M477" s="175"/>
      <c r="N477" s="175"/>
      <c r="O477" s="179"/>
      <c r="P477" s="175"/>
      <c r="Q477" s="178"/>
      <c r="R477" s="178"/>
      <c r="S477" s="179"/>
      <c r="T477" s="175"/>
      <c r="U477" s="175"/>
      <c r="V477" s="175"/>
      <c r="W477" s="179"/>
      <c r="X477" s="179"/>
      <c r="Y477" s="175"/>
      <c r="Z477" s="175"/>
      <c r="AA477" s="175"/>
      <c r="AB477" s="178"/>
      <c r="AC477" s="175"/>
      <c r="AD477" s="178"/>
      <c r="AE477" s="178"/>
      <c r="AF477" s="175"/>
      <c r="AG477" s="175"/>
      <c r="AH477" s="179"/>
      <c r="AI477" s="179"/>
      <c r="AJ477" s="179"/>
      <c r="AK477" s="179"/>
      <c r="AL477" s="179"/>
    </row>
    <row r="478" spans="1:38" s="131" customFormat="1">
      <c r="A478" s="209"/>
      <c r="B478" s="176"/>
      <c r="C478" s="177"/>
      <c r="D478" s="177"/>
      <c r="E478" s="178"/>
      <c r="F478" s="178"/>
      <c r="G478" s="178"/>
      <c r="H478" s="179"/>
      <c r="I478" s="179"/>
      <c r="J478" s="175"/>
      <c r="K478" s="175"/>
      <c r="L478" s="178"/>
      <c r="M478" s="175"/>
      <c r="N478" s="175"/>
      <c r="O478" s="179"/>
      <c r="P478" s="175"/>
      <c r="Q478" s="178"/>
      <c r="R478" s="178"/>
      <c r="S478" s="179"/>
      <c r="T478" s="175"/>
      <c r="U478" s="175"/>
      <c r="V478" s="175"/>
      <c r="W478" s="179"/>
      <c r="X478" s="179"/>
      <c r="Y478" s="175"/>
      <c r="Z478" s="175"/>
      <c r="AA478" s="175"/>
      <c r="AB478" s="178"/>
      <c r="AC478" s="175"/>
      <c r="AD478" s="178"/>
      <c r="AE478" s="178"/>
      <c r="AF478" s="175"/>
      <c r="AG478" s="175"/>
      <c r="AH478" s="179"/>
      <c r="AI478" s="179"/>
      <c r="AJ478" s="179"/>
      <c r="AK478" s="179"/>
      <c r="AL478" s="179"/>
    </row>
    <row r="479" spans="1:38" s="131" customFormat="1">
      <c r="A479" s="209"/>
      <c r="B479" s="176"/>
      <c r="C479" s="177"/>
      <c r="D479" s="177"/>
      <c r="E479" s="178"/>
      <c r="F479" s="178"/>
      <c r="G479" s="178"/>
      <c r="H479" s="179"/>
      <c r="I479" s="179"/>
      <c r="J479" s="175"/>
      <c r="K479" s="175"/>
      <c r="L479" s="178"/>
      <c r="M479" s="175"/>
      <c r="N479" s="175"/>
      <c r="O479" s="179"/>
      <c r="P479" s="175"/>
      <c r="Q479" s="178"/>
      <c r="R479" s="178"/>
      <c r="S479" s="179"/>
      <c r="T479" s="175"/>
      <c r="U479" s="175"/>
      <c r="V479" s="175"/>
      <c r="W479" s="179"/>
      <c r="X479" s="179"/>
      <c r="Y479" s="175"/>
      <c r="Z479" s="175"/>
      <c r="AA479" s="175"/>
      <c r="AB479" s="178"/>
      <c r="AC479" s="175"/>
      <c r="AD479" s="178"/>
      <c r="AE479" s="178"/>
      <c r="AF479" s="175"/>
      <c r="AG479" s="175"/>
      <c r="AH479" s="179"/>
      <c r="AI479" s="179"/>
      <c r="AJ479" s="179"/>
      <c r="AK479" s="179"/>
      <c r="AL479" s="179"/>
    </row>
    <row r="480" spans="1:38" s="131" customFormat="1">
      <c r="A480" s="209"/>
      <c r="B480" s="176"/>
      <c r="C480" s="177"/>
      <c r="D480" s="177"/>
      <c r="E480" s="178"/>
      <c r="F480" s="178"/>
      <c r="G480" s="178"/>
      <c r="H480" s="179"/>
      <c r="I480" s="179"/>
      <c r="J480" s="175"/>
      <c r="K480" s="175"/>
      <c r="L480" s="178"/>
      <c r="M480" s="175"/>
      <c r="N480" s="175"/>
      <c r="O480" s="179"/>
      <c r="P480" s="175"/>
      <c r="Q480" s="178"/>
      <c r="R480" s="178"/>
      <c r="S480" s="179"/>
      <c r="T480" s="175"/>
      <c r="U480" s="175"/>
      <c r="V480" s="175"/>
      <c r="W480" s="179"/>
      <c r="X480" s="179"/>
      <c r="Y480" s="175"/>
      <c r="Z480" s="175"/>
      <c r="AA480" s="175"/>
      <c r="AB480" s="178"/>
      <c r="AC480" s="175"/>
      <c r="AD480" s="178"/>
      <c r="AE480" s="178"/>
      <c r="AF480" s="175"/>
      <c r="AG480" s="175"/>
      <c r="AH480" s="179"/>
      <c r="AI480" s="179"/>
      <c r="AJ480" s="179"/>
      <c r="AK480" s="179"/>
      <c r="AL480" s="179"/>
    </row>
    <row r="481" spans="1:38" s="131" customFormat="1">
      <c r="A481" s="209"/>
      <c r="B481" s="176"/>
      <c r="C481" s="177"/>
      <c r="D481" s="177"/>
      <c r="E481" s="178"/>
      <c r="F481" s="178"/>
      <c r="G481" s="178"/>
      <c r="H481" s="179"/>
      <c r="I481" s="179"/>
      <c r="J481" s="175"/>
      <c r="K481" s="175"/>
      <c r="L481" s="178"/>
      <c r="M481" s="175"/>
      <c r="N481" s="175"/>
      <c r="O481" s="179"/>
      <c r="P481" s="175"/>
      <c r="Q481" s="178"/>
      <c r="R481" s="178"/>
      <c r="S481" s="179"/>
      <c r="T481" s="175"/>
      <c r="U481" s="175"/>
      <c r="V481" s="175"/>
      <c r="W481" s="179"/>
      <c r="X481" s="179"/>
      <c r="Y481" s="175"/>
      <c r="Z481" s="175"/>
      <c r="AA481" s="175"/>
      <c r="AB481" s="178"/>
      <c r="AC481" s="175"/>
      <c r="AD481" s="178"/>
      <c r="AE481" s="178"/>
      <c r="AF481" s="175"/>
      <c r="AG481" s="175"/>
      <c r="AH481" s="179"/>
      <c r="AI481" s="179"/>
      <c r="AJ481" s="179"/>
      <c r="AK481" s="179"/>
      <c r="AL481" s="179"/>
    </row>
    <row r="482" spans="1:38" s="131" customFormat="1">
      <c r="A482" s="209"/>
      <c r="B482" s="176"/>
      <c r="C482" s="177"/>
      <c r="D482" s="177"/>
      <c r="E482" s="178"/>
      <c r="F482" s="178"/>
      <c r="G482" s="178"/>
      <c r="H482" s="179"/>
      <c r="I482" s="179"/>
      <c r="J482" s="175"/>
      <c r="K482" s="175"/>
      <c r="L482" s="178"/>
      <c r="M482" s="175"/>
      <c r="N482" s="175"/>
      <c r="O482" s="179"/>
      <c r="P482" s="175"/>
      <c r="Q482" s="178"/>
      <c r="R482" s="178"/>
      <c r="S482" s="179"/>
      <c r="T482" s="175"/>
      <c r="U482" s="175"/>
      <c r="V482" s="175"/>
      <c r="W482" s="179"/>
      <c r="X482" s="179"/>
      <c r="Y482" s="175"/>
      <c r="Z482" s="175"/>
      <c r="AA482" s="175"/>
      <c r="AB482" s="178"/>
      <c r="AC482" s="175"/>
      <c r="AD482" s="178"/>
      <c r="AE482" s="178"/>
      <c r="AF482" s="175"/>
      <c r="AG482" s="175"/>
      <c r="AH482" s="179"/>
      <c r="AI482" s="179"/>
      <c r="AJ482" s="179"/>
      <c r="AK482" s="179"/>
      <c r="AL482" s="179"/>
    </row>
    <row r="483" spans="1:38" s="131" customFormat="1">
      <c r="A483" s="209"/>
      <c r="B483" s="176"/>
      <c r="C483" s="177"/>
      <c r="D483" s="177"/>
      <c r="E483" s="178"/>
      <c r="F483" s="178"/>
      <c r="G483" s="178"/>
      <c r="H483" s="179"/>
      <c r="I483" s="179"/>
      <c r="J483" s="175"/>
      <c r="K483" s="175"/>
      <c r="L483" s="178"/>
      <c r="M483" s="175"/>
      <c r="N483" s="175"/>
      <c r="O483" s="179"/>
      <c r="P483" s="175"/>
      <c r="Q483" s="178"/>
      <c r="R483" s="178"/>
      <c r="S483" s="179"/>
      <c r="T483" s="175"/>
      <c r="U483" s="175"/>
      <c r="V483" s="175"/>
      <c r="W483" s="179"/>
      <c r="X483" s="179"/>
      <c r="Y483" s="175"/>
      <c r="Z483" s="175"/>
      <c r="AA483" s="175"/>
      <c r="AB483" s="178"/>
      <c r="AC483" s="175"/>
      <c r="AD483" s="178"/>
      <c r="AE483" s="178"/>
      <c r="AF483" s="175"/>
      <c r="AG483" s="175"/>
      <c r="AH483" s="179"/>
      <c r="AI483" s="179"/>
      <c r="AJ483" s="179"/>
      <c r="AK483" s="179"/>
      <c r="AL483" s="179"/>
    </row>
    <row r="484" spans="1:38" s="131" customFormat="1">
      <c r="A484" s="209"/>
      <c r="B484" s="176"/>
      <c r="C484" s="177"/>
      <c r="D484" s="177"/>
      <c r="E484" s="178"/>
      <c r="F484" s="178"/>
      <c r="G484" s="178"/>
      <c r="H484" s="179"/>
      <c r="I484" s="179"/>
      <c r="J484" s="175"/>
      <c r="K484" s="175"/>
      <c r="L484" s="178"/>
      <c r="M484" s="175"/>
      <c r="N484" s="175"/>
      <c r="O484" s="179"/>
      <c r="P484" s="175"/>
      <c r="Q484" s="178"/>
      <c r="R484" s="178"/>
      <c r="S484" s="179"/>
      <c r="T484" s="175"/>
      <c r="U484" s="175"/>
      <c r="V484" s="175"/>
      <c r="W484" s="179"/>
      <c r="X484" s="179"/>
      <c r="Y484" s="175"/>
      <c r="Z484" s="175"/>
      <c r="AA484" s="175"/>
      <c r="AB484" s="178"/>
      <c r="AC484" s="175"/>
      <c r="AD484" s="178"/>
      <c r="AE484" s="178"/>
      <c r="AF484" s="175"/>
      <c r="AG484" s="175"/>
      <c r="AH484" s="179"/>
      <c r="AI484" s="179"/>
      <c r="AJ484" s="179"/>
      <c r="AK484" s="179"/>
      <c r="AL484" s="179"/>
    </row>
    <row r="485" spans="1:38" s="131" customFormat="1">
      <c r="A485" s="209"/>
      <c r="B485" s="176"/>
      <c r="C485" s="177"/>
      <c r="D485" s="177"/>
      <c r="E485" s="178"/>
      <c r="F485" s="178"/>
      <c r="G485" s="178"/>
      <c r="H485" s="179"/>
      <c r="I485" s="179"/>
      <c r="J485" s="175"/>
      <c r="K485" s="175"/>
      <c r="L485" s="178"/>
      <c r="M485" s="175"/>
      <c r="N485" s="175"/>
      <c r="O485" s="179"/>
      <c r="P485" s="175"/>
      <c r="Q485" s="178"/>
      <c r="R485" s="178"/>
      <c r="S485" s="179"/>
      <c r="T485" s="175"/>
      <c r="U485" s="175"/>
      <c r="V485" s="175"/>
      <c r="W485" s="179"/>
      <c r="X485" s="179"/>
      <c r="Y485" s="175"/>
      <c r="Z485" s="175"/>
      <c r="AA485" s="175"/>
      <c r="AB485" s="178"/>
      <c r="AC485" s="175"/>
      <c r="AD485" s="178"/>
      <c r="AE485" s="178"/>
      <c r="AF485" s="175"/>
      <c r="AG485" s="175"/>
      <c r="AH485" s="179"/>
      <c r="AI485" s="179"/>
      <c r="AJ485" s="179"/>
      <c r="AK485" s="179"/>
      <c r="AL485" s="179"/>
    </row>
    <row r="486" spans="1:38" s="131" customFormat="1">
      <c r="A486" s="209"/>
      <c r="B486" s="176"/>
      <c r="C486" s="177"/>
      <c r="D486" s="177"/>
      <c r="E486" s="178"/>
      <c r="F486" s="178"/>
      <c r="G486" s="178"/>
      <c r="H486" s="179"/>
      <c r="I486" s="179"/>
      <c r="J486" s="175"/>
      <c r="K486" s="175"/>
      <c r="L486" s="178"/>
      <c r="M486" s="175"/>
      <c r="N486" s="175"/>
      <c r="O486" s="179"/>
      <c r="P486" s="175"/>
      <c r="Q486" s="178"/>
      <c r="R486" s="178"/>
      <c r="S486" s="179"/>
      <c r="T486" s="175"/>
      <c r="U486" s="175"/>
      <c r="V486" s="175"/>
      <c r="W486" s="179"/>
      <c r="X486" s="179"/>
      <c r="Y486" s="175"/>
      <c r="Z486" s="175"/>
      <c r="AA486" s="175"/>
      <c r="AB486" s="178"/>
      <c r="AC486" s="175"/>
      <c r="AD486" s="178"/>
      <c r="AE486" s="178"/>
      <c r="AF486" s="175"/>
      <c r="AG486" s="175"/>
      <c r="AH486" s="179"/>
      <c r="AI486" s="179"/>
      <c r="AJ486" s="179"/>
      <c r="AK486" s="179"/>
      <c r="AL486" s="179"/>
    </row>
    <row r="487" spans="1:38" s="131" customFormat="1">
      <c r="A487" s="209"/>
      <c r="B487" s="176"/>
      <c r="C487" s="177"/>
      <c r="D487" s="177"/>
      <c r="E487" s="178"/>
      <c r="F487" s="178"/>
      <c r="G487" s="178"/>
      <c r="H487" s="179"/>
      <c r="I487" s="179"/>
      <c r="J487" s="175"/>
      <c r="K487" s="175"/>
      <c r="L487" s="178"/>
      <c r="M487" s="175"/>
      <c r="N487" s="175"/>
      <c r="O487" s="179"/>
      <c r="P487" s="175"/>
      <c r="Q487" s="178"/>
      <c r="R487" s="178"/>
      <c r="S487" s="179"/>
      <c r="T487" s="175"/>
      <c r="U487" s="175"/>
      <c r="V487" s="175"/>
      <c r="W487" s="179"/>
      <c r="X487" s="179"/>
      <c r="Y487" s="175"/>
      <c r="Z487" s="175"/>
      <c r="AA487" s="175"/>
      <c r="AB487" s="178"/>
      <c r="AC487" s="175"/>
      <c r="AD487" s="178"/>
      <c r="AE487" s="178"/>
      <c r="AF487" s="175"/>
      <c r="AG487" s="175"/>
      <c r="AH487" s="179"/>
      <c r="AI487" s="179"/>
      <c r="AJ487" s="179"/>
      <c r="AK487" s="179"/>
      <c r="AL487" s="179"/>
    </row>
    <row r="488" spans="1:38" s="131" customFormat="1">
      <c r="A488" s="209"/>
      <c r="B488" s="176"/>
      <c r="C488" s="177"/>
      <c r="D488" s="177"/>
      <c r="E488" s="178"/>
      <c r="F488" s="178"/>
      <c r="G488" s="178"/>
      <c r="H488" s="179"/>
      <c r="I488" s="179"/>
      <c r="J488" s="175"/>
      <c r="K488" s="175"/>
      <c r="L488" s="178"/>
      <c r="M488" s="175"/>
      <c r="N488" s="175"/>
      <c r="O488" s="179"/>
      <c r="P488" s="175"/>
      <c r="Q488" s="178"/>
      <c r="R488" s="178"/>
      <c r="S488" s="179"/>
      <c r="T488" s="175"/>
      <c r="U488" s="175"/>
      <c r="V488" s="175"/>
      <c r="W488" s="179"/>
      <c r="X488" s="179"/>
      <c r="Y488" s="175"/>
      <c r="Z488" s="175"/>
      <c r="AA488" s="175"/>
      <c r="AB488" s="178"/>
      <c r="AC488" s="175"/>
      <c r="AD488" s="178"/>
      <c r="AE488" s="178"/>
      <c r="AF488" s="175"/>
      <c r="AG488" s="175"/>
      <c r="AH488" s="179"/>
      <c r="AI488" s="179"/>
      <c r="AJ488" s="179"/>
      <c r="AK488" s="179"/>
      <c r="AL488" s="179"/>
    </row>
    <row r="489" spans="1:38" s="131" customFormat="1">
      <c r="A489" s="209"/>
      <c r="B489" s="176"/>
      <c r="C489" s="177"/>
      <c r="D489" s="177"/>
      <c r="E489" s="178"/>
      <c r="F489" s="178"/>
      <c r="G489" s="178"/>
      <c r="H489" s="179"/>
      <c r="I489" s="179"/>
      <c r="J489" s="175"/>
      <c r="K489" s="175"/>
      <c r="L489" s="178"/>
      <c r="M489" s="175"/>
      <c r="N489" s="175"/>
      <c r="O489" s="179"/>
      <c r="P489" s="175"/>
      <c r="Q489" s="178"/>
      <c r="R489" s="178"/>
      <c r="S489" s="179"/>
      <c r="T489" s="175"/>
      <c r="U489" s="175"/>
      <c r="V489" s="175"/>
      <c r="W489" s="179"/>
      <c r="X489" s="179"/>
      <c r="Y489" s="175"/>
      <c r="Z489" s="175"/>
      <c r="AA489" s="175"/>
      <c r="AB489" s="178"/>
      <c r="AC489" s="175"/>
      <c r="AD489" s="178"/>
      <c r="AE489" s="178"/>
      <c r="AF489" s="175"/>
      <c r="AG489" s="175"/>
      <c r="AH489" s="179"/>
      <c r="AI489" s="179"/>
      <c r="AJ489" s="179"/>
      <c r="AK489" s="179"/>
      <c r="AL489" s="179"/>
    </row>
    <row r="490" spans="1:38" s="131" customFormat="1">
      <c r="A490" s="209"/>
      <c r="B490" s="176"/>
      <c r="C490" s="177"/>
      <c r="D490" s="177"/>
      <c r="E490" s="178"/>
      <c r="F490" s="178"/>
      <c r="G490" s="178"/>
      <c r="H490" s="179"/>
      <c r="I490" s="179"/>
      <c r="J490" s="175"/>
      <c r="K490" s="175"/>
      <c r="L490" s="178"/>
      <c r="M490" s="175"/>
      <c r="N490" s="175"/>
      <c r="O490" s="179"/>
      <c r="P490" s="175"/>
      <c r="Q490" s="178"/>
      <c r="R490" s="178"/>
      <c r="S490" s="179"/>
      <c r="T490" s="175"/>
      <c r="U490" s="175"/>
      <c r="V490" s="175"/>
      <c r="W490" s="179"/>
      <c r="X490" s="179"/>
      <c r="Y490" s="175"/>
      <c r="Z490" s="175"/>
      <c r="AA490" s="175"/>
      <c r="AB490" s="178"/>
      <c r="AC490" s="175"/>
      <c r="AD490" s="178"/>
      <c r="AE490" s="178"/>
      <c r="AF490" s="175"/>
      <c r="AG490" s="175"/>
      <c r="AH490" s="179"/>
      <c r="AI490" s="179"/>
      <c r="AJ490" s="179"/>
      <c r="AK490" s="179"/>
      <c r="AL490" s="179"/>
    </row>
    <row r="491" spans="1:38" s="131" customFormat="1">
      <c r="A491" s="209"/>
      <c r="B491" s="176"/>
      <c r="C491" s="177"/>
      <c r="D491" s="177"/>
      <c r="E491" s="178"/>
      <c r="F491" s="178"/>
      <c r="G491" s="178"/>
      <c r="H491" s="179"/>
      <c r="I491" s="179"/>
      <c r="J491" s="175"/>
      <c r="K491" s="175"/>
      <c r="L491" s="178"/>
      <c r="M491" s="175"/>
      <c r="N491" s="175"/>
      <c r="O491" s="179"/>
      <c r="P491" s="175"/>
      <c r="Q491" s="178"/>
      <c r="R491" s="178"/>
      <c r="S491" s="179"/>
      <c r="T491" s="175"/>
      <c r="U491" s="175"/>
      <c r="V491" s="175"/>
      <c r="W491" s="179"/>
      <c r="X491" s="179"/>
      <c r="Y491" s="175"/>
      <c r="Z491" s="175"/>
      <c r="AA491" s="175"/>
      <c r="AB491" s="178"/>
      <c r="AC491" s="175"/>
      <c r="AD491" s="178"/>
      <c r="AE491" s="178"/>
      <c r="AF491" s="175"/>
      <c r="AG491" s="175"/>
      <c r="AH491" s="179"/>
      <c r="AI491" s="179"/>
      <c r="AJ491" s="179"/>
      <c r="AK491" s="179"/>
      <c r="AL491" s="179"/>
    </row>
    <row r="492" spans="1:38" s="131" customFormat="1">
      <c r="A492" s="209"/>
      <c r="B492" s="176"/>
      <c r="C492" s="177"/>
      <c r="D492" s="177"/>
      <c r="E492" s="178"/>
      <c r="F492" s="178"/>
      <c r="G492" s="178"/>
      <c r="H492" s="179"/>
      <c r="I492" s="179"/>
      <c r="J492" s="175"/>
      <c r="K492" s="175"/>
      <c r="L492" s="178"/>
      <c r="M492" s="175"/>
      <c r="N492" s="175"/>
      <c r="O492" s="179"/>
      <c r="P492" s="175"/>
      <c r="Q492" s="178"/>
      <c r="R492" s="178"/>
      <c r="S492" s="179"/>
      <c r="T492" s="175"/>
      <c r="U492" s="175"/>
      <c r="V492" s="175"/>
      <c r="W492" s="179"/>
      <c r="X492" s="179"/>
      <c r="Y492" s="175"/>
      <c r="Z492" s="175"/>
      <c r="AA492" s="175"/>
      <c r="AB492" s="178"/>
      <c r="AC492" s="175"/>
      <c r="AD492" s="178"/>
      <c r="AE492" s="178"/>
      <c r="AF492" s="175"/>
      <c r="AG492" s="175"/>
      <c r="AH492" s="179"/>
      <c r="AI492" s="179"/>
      <c r="AJ492" s="179"/>
      <c r="AK492" s="179"/>
      <c r="AL492" s="179"/>
    </row>
    <row r="493" spans="1:38" s="131" customFormat="1">
      <c r="A493" s="209"/>
      <c r="B493" s="176"/>
      <c r="C493" s="177"/>
      <c r="D493" s="177"/>
      <c r="E493" s="178"/>
      <c r="F493" s="178"/>
      <c r="G493" s="178"/>
      <c r="H493" s="179"/>
      <c r="I493" s="179"/>
      <c r="J493" s="175"/>
      <c r="K493" s="175"/>
      <c r="L493" s="178"/>
      <c r="M493" s="175"/>
      <c r="N493" s="175"/>
      <c r="O493" s="179"/>
      <c r="P493" s="175"/>
      <c r="Q493" s="178"/>
      <c r="R493" s="178"/>
      <c r="S493" s="179"/>
      <c r="T493" s="175"/>
      <c r="U493" s="175"/>
      <c r="V493" s="175"/>
      <c r="W493" s="179"/>
      <c r="X493" s="179"/>
      <c r="Y493" s="175"/>
      <c r="Z493" s="175"/>
      <c r="AA493" s="175"/>
      <c r="AB493" s="178"/>
      <c r="AC493" s="175"/>
      <c r="AD493" s="178"/>
      <c r="AE493" s="178"/>
      <c r="AF493" s="175"/>
      <c r="AG493" s="175"/>
      <c r="AH493" s="179"/>
      <c r="AI493" s="179"/>
      <c r="AJ493" s="179"/>
      <c r="AK493" s="179"/>
      <c r="AL493" s="179"/>
    </row>
    <row r="494" spans="1:38" s="131" customFormat="1">
      <c r="A494" s="209"/>
      <c r="B494" s="176"/>
      <c r="C494" s="177"/>
      <c r="D494" s="177"/>
      <c r="E494" s="178"/>
      <c r="F494" s="178"/>
      <c r="G494" s="178"/>
      <c r="H494" s="179"/>
      <c r="I494" s="179"/>
      <c r="J494" s="175"/>
      <c r="K494" s="175"/>
      <c r="L494" s="178"/>
      <c r="M494" s="175"/>
      <c r="N494" s="175"/>
      <c r="O494" s="179"/>
      <c r="P494" s="175"/>
      <c r="Q494" s="178"/>
      <c r="R494" s="178"/>
      <c r="S494" s="179"/>
      <c r="T494" s="175"/>
      <c r="U494" s="175"/>
      <c r="V494" s="175"/>
      <c r="W494" s="179"/>
      <c r="X494" s="179"/>
      <c r="Y494" s="175"/>
      <c r="Z494" s="175"/>
      <c r="AA494" s="175"/>
      <c r="AB494" s="178"/>
      <c r="AC494" s="175"/>
      <c r="AD494" s="178"/>
      <c r="AE494" s="178"/>
      <c r="AF494" s="175"/>
      <c r="AG494" s="175"/>
      <c r="AH494" s="179"/>
      <c r="AI494" s="179"/>
      <c r="AJ494" s="179"/>
      <c r="AK494" s="179"/>
      <c r="AL494" s="179"/>
    </row>
    <row r="495" spans="1:38" s="131" customFormat="1">
      <c r="A495" s="209"/>
      <c r="B495" s="176"/>
      <c r="C495" s="177"/>
      <c r="D495" s="177"/>
      <c r="E495" s="178"/>
      <c r="F495" s="178"/>
      <c r="G495" s="178"/>
      <c r="H495" s="179"/>
      <c r="I495" s="179"/>
      <c r="J495" s="175"/>
      <c r="K495" s="175"/>
      <c r="L495" s="178"/>
      <c r="M495" s="175"/>
      <c r="N495" s="175"/>
      <c r="O495" s="179"/>
      <c r="P495" s="175"/>
      <c r="Q495" s="178"/>
      <c r="R495" s="178"/>
      <c r="S495" s="179"/>
      <c r="T495" s="175"/>
      <c r="U495" s="175"/>
      <c r="V495" s="175"/>
      <c r="W495" s="179"/>
      <c r="X495" s="179"/>
      <c r="Y495" s="175"/>
      <c r="Z495" s="175"/>
      <c r="AA495" s="175"/>
      <c r="AB495" s="178"/>
      <c r="AC495" s="175"/>
      <c r="AD495" s="178"/>
      <c r="AE495" s="178"/>
      <c r="AF495" s="175"/>
      <c r="AG495" s="175"/>
      <c r="AH495" s="179"/>
      <c r="AI495" s="179"/>
      <c r="AJ495" s="179"/>
      <c r="AK495" s="179"/>
      <c r="AL495" s="179"/>
    </row>
    <row r="496" spans="1:38" s="131" customFormat="1">
      <c r="A496" s="209"/>
      <c r="B496" s="176"/>
      <c r="C496" s="177"/>
      <c r="D496" s="177"/>
      <c r="E496" s="178"/>
      <c r="F496" s="178"/>
      <c r="G496" s="178"/>
      <c r="H496" s="179"/>
      <c r="I496" s="179"/>
      <c r="J496" s="175"/>
      <c r="K496" s="175"/>
      <c r="L496" s="178"/>
      <c r="M496" s="175"/>
      <c r="N496" s="175"/>
      <c r="O496" s="179"/>
      <c r="P496" s="175"/>
      <c r="Q496" s="178"/>
      <c r="R496" s="178"/>
      <c r="S496" s="179"/>
      <c r="T496" s="175"/>
      <c r="U496" s="175"/>
      <c r="V496" s="175"/>
      <c r="W496" s="179"/>
      <c r="X496" s="179"/>
      <c r="Y496" s="175"/>
      <c r="Z496" s="175"/>
      <c r="AA496" s="175"/>
      <c r="AB496" s="178"/>
      <c r="AC496" s="175"/>
      <c r="AD496" s="178"/>
      <c r="AE496" s="178"/>
      <c r="AF496" s="175"/>
      <c r="AG496" s="175"/>
      <c r="AH496" s="179"/>
      <c r="AI496" s="179"/>
      <c r="AJ496" s="179"/>
      <c r="AK496" s="179"/>
      <c r="AL496" s="179"/>
    </row>
    <row r="497" spans="1:38" s="131" customFormat="1">
      <c r="A497" s="209"/>
      <c r="B497" s="176"/>
      <c r="C497" s="177"/>
      <c r="D497" s="177"/>
      <c r="E497" s="178"/>
      <c r="F497" s="178"/>
      <c r="G497" s="178"/>
      <c r="H497" s="179"/>
      <c r="I497" s="179"/>
      <c r="J497" s="175"/>
      <c r="K497" s="175"/>
      <c r="L497" s="178"/>
      <c r="M497" s="175"/>
      <c r="N497" s="175"/>
      <c r="O497" s="179"/>
      <c r="P497" s="175"/>
      <c r="Q497" s="178"/>
      <c r="R497" s="178"/>
      <c r="S497" s="179"/>
      <c r="T497" s="175"/>
      <c r="U497" s="175"/>
      <c r="V497" s="175"/>
      <c r="W497" s="179"/>
      <c r="X497" s="179"/>
      <c r="Y497" s="175"/>
      <c r="Z497" s="175"/>
      <c r="AA497" s="175"/>
      <c r="AB497" s="178"/>
      <c r="AC497" s="175"/>
      <c r="AD497" s="178"/>
      <c r="AE497" s="178"/>
      <c r="AF497" s="175"/>
      <c r="AG497" s="175"/>
      <c r="AH497" s="179"/>
      <c r="AI497" s="179"/>
      <c r="AJ497" s="179"/>
      <c r="AK497" s="179"/>
      <c r="AL497" s="179"/>
    </row>
    <row r="498" spans="1:38" s="131" customFormat="1">
      <c r="A498" s="209"/>
      <c r="B498" s="176"/>
      <c r="C498" s="177"/>
      <c r="D498" s="177"/>
      <c r="E498" s="178"/>
      <c r="F498" s="178"/>
      <c r="G498" s="178"/>
      <c r="H498" s="179"/>
      <c r="I498" s="179"/>
      <c r="J498" s="175"/>
      <c r="K498" s="175"/>
      <c r="L498" s="178"/>
      <c r="M498" s="175"/>
      <c r="N498" s="175"/>
      <c r="O498" s="179"/>
      <c r="P498" s="175"/>
      <c r="Q498" s="178"/>
      <c r="R498" s="178"/>
      <c r="S498" s="179"/>
      <c r="T498" s="175"/>
      <c r="U498" s="175"/>
      <c r="V498" s="175"/>
      <c r="W498" s="179"/>
      <c r="X498" s="179"/>
      <c r="Y498" s="175"/>
      <c r="Z498" s="175"/>
      <c r="AA498" s="175"/>
      <c r="AB498" s="178"/>
      <c r="AC498" s="175"/>
      <c r="AD498" s="178"/>
      <c r="AE498" s="178"/>
      <c r="AF498" s="175"/>
      <c r="AG498" s="175"/>
      <c r="AH498" s="179"/>
      <c r="AI498" s="179"/>
      <c r="AJ498" s="179"/>
      <c r="AK498" s="179"/>
      <c r="AL498" s="179"/>
    </row>
    <row r="499" spans="1:38" s="131" customFormat="1">
      <c r="A499" s="209"/>
      <c r="B499" s="176"/>
      <c r="C499" s="177"/>
      <c r="D499" s="177"/>
      <c r="E499" s="178"/>
      <c r="F499" s="178"/>
      <c r="G499" s="178"/>
      <c r="H499" s="179"/>
      <c r="I499" s="179"/>
      <c r="J499" s="175"/>
      <c r="K499" s="175"/>
      <c r="L499" s="178"/>
      <c r="M499" s="175"/>
      <c r="N499" s="175"/>
      <c r="O499" s="179"/>
      <c r="P499" s="175"/>
      <c r="Q499" s="178"/>
      <c r="R499" s="178"/>
      <c r="S499" s="179"/>
      <c r="T499" s="175"/>
      <c r="U499" s="175"/>
      <c r="V499" s="175"/>
      <c r="W499" s="179"/>
      <c r="X499" s="179"/>
      <c r="Y499" s="175"/>
      <c r="Z499" s="175"/>
      <c r="AA499" s="175"/>
      <c r="AB499" s="178"/>
      <c r="AC499" s="175"/>
      <c r="AD499" s="178"/>
      <c r="AE499" s="178"/>
      <c r="AF499" s="175"/>
      <c r="AG499" s="175"/>
      <c r="AH499" s="179"/>
      <c r="AI499" s="179"/>
      <c r="AJ499" s="179"/>
      <c r="AK499" s="179"/>
      <c r="AL499" s="179"/>
    </row>
    <row r="500" spans="1:38" s="131" customFormat="1">
      <c r="A500" s="209"/>
      <c r="B500" s="176"/>
      <c r="C500" s="177"/>
      <c r="D500" s="177"/>
      <c r="E500" s="178"/>
      <c r="F500" s="178"/>
      <c r="G500" s="178"/>
      <c r="H500" s="179"/>
      <c r="I500" s="179"/>
      <c r="J500" s="175"/>
      <c r="K500" s="175"/>
      <c r="L500" s="178"/>
      <c r="M500" s="175"/>
      <c r="N500" s="175"/>
      <c r="O500" s="179"/>
      <c r="P500" s="175"/>
      <c r="Q500" s="178"/>
      <c r="R500" s="178"/>
      <c r="S500" s="179"/>
      <c r="T500" s="175"/>
      <c r="U500" s="175"/>
      <c r="V500" s="175"/>
      <c r="W500" s="179"/>
      <c r="X500" s="179"/>
      <c r="Y500" s="175"/>
      <c r="Z500" s="175"/>
      <c r="AA500" s="175"/>
      <c r="AB500" s="178"/>
      <c r="AC500" s="175"/>
      <c r="AD500" s="178"/>
      <c r="AE500" s="178"/>
      <c r="AF500" s="175"/>
      <c r="AG500" s="175"/>
      <c r="AH500" s="179"/>
      <c r="AI500" s="179"/>
      <c r="AJ500" s="179"/>
      <c r="AK500" s="179"/>
      <c r="AL500" s="179"/>
    </row>
    <row r="501" spans="1:38" s="131" customFormat="1">
      <c r="A501" s="209"/>
      <c r="B501" s="176"/>
      <c r="C501" s="177"/>
      <c r="D501" s="177"/>
      <c r="E501" s="178"/>
      <c r="F501" s="178"/>
      <c r="G501" s="178"/>
      <c r="H501" s="179"/>
      <c r="I501" s="179"/>
      <c r="J501" s="175"/>
      <c r="K501" s="175"/>
      <c r="L501" s="178"/>
      <c r="M501" s="175"/>
      <c r="N501" s="175"/>
      <c r="O501" s="179"/>
      <c r="P501" s="175"/>
      <c r="Q501" s="178"/>
      <c r="R501" s="178"/>
      <c r="S501" s="179"/>
      <c r="T501" s="175"/>
      <c r="U501" s="175"/>
      <c r="V501" s="175"/>
      <c r="W501" s="179"/>
      <c r="X501" s="179"/>
      <c r="Y501" s="175"/>
      <c r="Z501" s="175"/>
      <c r="AA501" s="175"/>
      <c r="AB501" s="178"/>
      <c r="AC501" s="175"/>
      <c r="AD501" s="178"/>
      <c r="AE501" s="178"/>
      <c r="AF501" s="175"/>
      <c r="AG501" s="175"/>
      <c r="AH501" s="179"/>
      <c r="AI501" s="179"/>
      <c r="AJ501" s="179"/>
      <c r="AK501" s="179"/>
      <c r="AL501" s="179"/>
    </row>
    <row r="502" spans="1:38" s="131" customFormat="1">
      <c r="A502" s="209"/>
      <c r="B502" s="176"/>
      <c r="C502" s="177"/>
      <c r="D502" s="177"/>
      <c r="E502" s="178"/>
      <c r="F502" s="178"/>
      <c r="G502" s="178"/>
      <c r="H502" s="179"/>
      <c r="I502" s="179"/>
      <c r="J502" s="175"/>
      <c r="K502" s="175"/>
      <c r="L502" s="178"/>
      <c r="M502" s="175"/>
      <c r="N502" s="175"/>
      <c r="O502" s="179"/>
      <c r="P502" s="175"/>
      <c r="Q502" s="178"/>
      <c r="R502" s="178"/>
      <c r="S502" s="179"/>
      <c r="T502" s="175"/>
      <c r="U502" s="175"/>
      <c r="V502" s="175"/>
      <c r="W502" s="179"/>
      <c r="X502" s="179"/>
      <c r="Y502" s="175"/>
      <c r="Z502" s="175"/>
      <c r="AA502" s="175"/>
      <c r="AB502" s="178"/>
      <c r="AC502" s="175"/>
      <c r="AD502" s="178"/>
      <c r="AE502" s="178"/>
      <c r="AF502" s="175"/>
      <c r="AG502" s="175"/>
      <c r="AH502" s="179"/>
      <c r="AI502" s="179"/>
      <c r="AJ502" s="179"/>
      <c r="AK502" s="179"/>
      <c r="AL502" s="179"/>
    </row>
    <row r="503" spans="1:38" s="131" customFormat="1">
      <c r="A503" s="209"/>
      <c r="B503" s="176"/>
      <c r="C503" s="177"/>
      <c r="D503" s="177"/>
      <c r="E503" s="178"/>
      <c r="F503" s="178"/>
      <c r="G503" s="178"/>
      <c r="H503" s="179"/>
      <c r="I503" s="179"/>
      <c r="J503" s="175"/>
      <c r="K503" s="175"/>
      <c r="L503" s="178"/>
      <c r="M503" s="175"/>
      <c r="N503" s="175"/>
      <c r="O503" s="179"/>
      <c r="P503" s="175"/>
      <c r="Q503" s="178"/>
      <c r="R503" s="178"/>
      <c r="S503" s="179"/>
      <c r="T503" s="175"/>
      <c r="U503" s="175"/>
      <c r="V503" s="175"/>
      <c r="W503" s="179"/>
      <c r="X503" s="179"/>
      <c r="Y503" s="175"/>
      <c r="Z503" s="175"/>
      <c r="AA503" s="175"/>
      <c r="AB503" s="178"/>
      <c r="AC503" s="175"/>
      <c r="AD503" s="178"/>
      <c r="AE503" s="178"/>
      <c r="AF503" s="175"/>
      <c r="AG503" s="175"/>
      <c r="AH503" s="179"/>
      <c r="AI503" s="179"/>
      <c r="AJ503" s="179"/>
      <c r="AK503" s="179"/>
      <c r="AL503" s="179"/>
    </row>
    <row r="504" spans="1:38" s="131" customFormat="1">
      <c r="A504" s="209"/>
      <c r="B504" s="176"/>
      <c r="C504" s="177"/>
      <c r="D504" s="177"/>
      <c r="E504" s="178"/>
      <c r="F504" s="178"/>
      <c r="G504" s="178"/>
      <c r="H504" s="179"/>
      <c r="I504" s="179"/>
      <c r="J504" s="175"/>
      <c r="K504" s="175"/>
      <c r="L504" s="178"/>
      <c r="M504" s="175"/>
      <c r="N504" s="175"/>
      <c r="O504" s="179"/>
      <c r="P504" s="175"/>
      <c r="Q504" s="178"/>
      <c r="R504" s="178"/>
      <c r="S504" s="179"/>
      <c r="T504" s="175"/>
      <c r="U504" s="175"/>
      <c r="V504" s="175"/>
      <c r="W504" s="179"/>
      <c r="X504" s="179"/>
      <c r="Y504" s="175"/>
      <c r="Z504" s="175"/>
      <c r="AA504" s="175"/>
      <c r="AB504" s="178"/>
      <c r="AC504" s="175"/>
      <c r="AD504" s="178"/>
      <c r="AE504" s="178"/>
      <c r="AF504" s="175"/>
      <c r="AG504" s="175"/>
      <c r="AH504" s="179"/>
      <c r="AI504" s="179"/>
      <c r="AJ504" s="179"/>
      <c r="AK504" s="179"/>
      <c r="AL504" s="179"/>
    </row>
    <row r="505" spans="1:38" s="131" customFormat="1">
      <c r="A505" s="209"/>
      <c r="B505" s="176"/>
      <c r="C505" s="177"/>
      <c r="D505" s="177"/>
      <c r="E505" s="178"/>
      <c r="F505" s="178"/>
      <c r="G505" s="178"/>
      <c r="H505" s="179"/>
      <c r="I505" s="179"/>
      <c r="J505" s="175"/>
      <c r="K505" s="175"/>
      <c r="L505" s="178"/>
      <c r="M505" s="175"/>
      <c r="N505" s="175"/>
      <c r="O505" s="179"/>
      <c r="P505" s="175"/>
      <c r="Q505" s="178"/>
      <c r="R505" s="178"/>
      <c r="S505" s="179"/>
      <c r="T505" s="175"/>
      <c r="U505" s="175"/>
      <c r="V505" s="175"/>
      <c r="W505" s="179"/>
      <c r="X505" s="179"/>
      <c r="Y505" s="175"/>
      <c r="Z505" s="175"/>
      <c r="AA505" s="175"/>
      <c r="AB505" s="178"/>
      <c r="AC505" s="175"/>
      <c r="AD505" s="178"/>
      <c r="AE505" s="178"/>
      <c r="AF505" s="175"/>
      <c r="AG505" s="175"/>
      <c r="AH505" s="179"/>
      <c r="AI505" s="179"/>
      <c r="AJ505" s="179"/>
      <c r="AK505" s="179"/>
      <c r="AL505" s="179"/>
    </row>
    <row r="506" spans="1:38" s="131" customFormat="1">
      <c r="A506" s="209"/>
      <c r="B506" s="176"/>
      <c r="C506" s="177"/>
      <c r="D506" s="177"/>
      <c r="E506" s="178"/>
      <c r="F506" s="178"/>
      <c r="G506" s="178"/>
      <c r="H506" s="179"/>
      <c r="I506" s="179"/>
      <c r="J506" s="175"/>
      <c r="K506" s="175"/>
      <c r="L506" s="178"/>
      <c r="M506" s="175"/>
      <c r="N506" s="175"/>
      <c r="O506" s="179"/>
      <c r="P506" s="175"/>
      <c r="Q506" s="178"/>
      <c r="R506" s="178"/>
      <c r="S506" s="179"/>
      <c r="T506" s="175"/>
      <c r="U506" s="175"/>
      <c r="V506" s="175"/>
      <c r="W506" s="179"/>
      <c r="X506" s="179"/>
      <c r="Y506" s="175"/>
      <c r="Z506" s="175"/>
      <c r="AA506" s="175"/>
      <c r="AB506" s="178"/>
      <c r="AC506" s="175"/>
      <c r="AD506" s="178"/>
      <c r="AE506" s="178"/>
      <c r="AF506" s="175"/>
      <c r="AG506" s="175"/>
      <c r="AH506" s="179"/>
      <c r="AI506" s="179"/>
      <c r="AJ506" s="179"/>
      <c r="AK506" s="179"/>
      <c r="AL506" s="179"/>
    </row>
    <row r="507" spans="1:38" s="131" customFormat="1">
      <c r="A507" s="209"/>
      <c r="B507" s="176"/>
      <c r="C507" s="177"/>
      <c r="D507" s="177"/>
      <c r="E507" s="178"/>
      <c r="F507" s="178"/>
      <c r="G507" s="178"/>
      <c r="H507" s="179"/>
      <c r="I507" s="179"/>
      <c r="J507" s="175"/>
      <c r="K507" s="175"/>
      <c r="L507" s="178"/>
      <c r="M507" s="175"/>
      <c r="N507" s="175"/>
      <c r="O507" s="179"/>
      <c r="P507" s="175"/>
      <c r="Q507" s="178"/>
      <c r="R507" s="178"/>
      <c r="S507" s="179"/>
      <c r="T507" s="175"/>
      <c r="U507" s="175"/>
      <c r="V507" s="175"/>
      <c r="W507" s="179"/>
      <c r="X507" s="179"/>
      <c r="Y507" s="175"/>
      <c r="Z507" s="175"/>
      <c r="AA507" s="175"/>
      <c r="AB507" s="178"/>
      <c r="AC507" s="175"/>
      <c r="AD507" s="178"/>
      <c r="AE507" s="178"/>
      <c r="AF507" s="175"/>
      <c r="AG507" s="175"/>
      <c r="AH507" s="179"/>
      <c r="AI507" s="179"/>
      <c r="AJ507" s="179"/>
      <c r="AK507" s="179"/>
      <c r="AL507" s="179"/>
    </row>
    <row r="508" spans="1:38" s="131" customFormat="1">
      <c r="A508" s="209"/>
      <c r="B508" s="176"/>
      <c r="C508" s="177"/>
      <c r="D508" s="177"/>
      <c r="E508" s="178"/>
      <c r="F508" s="178"/>
      <c r="G508" s="178"/>
      <c r="H508" s="179"/>
      <c r="I508" s="179"/>
      <c r="J508" s="175"/>
      <c r="K508" s="175"/>
      <c r="L508" s="178"/>
      <c r="M508" s="175"/>
      <c r="N508" s="175"/>
      <c r="O508" s="179"/>
      <c r="P508" s="175"/>
      <c r="Q508" s="178"/>
      <c r="R508" s="178"/>
      <c r="S508" s="179"/>
      <c r="T508" s="175"/>
      <c r="U508" s="175"/>
      <c r="V508" s="175"/>
      <c r="W508" s="179"/>
      <c r="X508" s="179"/>
      <c r="Y508" s="175"/>
      <c r="Z508" s="175"/>
      <c r="AA508" s="175"/>
      <c r="AB508" s="178"/>
      <c r="AC508" s="175"/>
      <c r="AD508" s="178"/>
      <c r="AE508" s="178"/>
      <c r="AF508" s="175"/>
      <c r="AG508" s="175"/>
      <c r="AH508" s="179"/>
      <c r="AI508" s="179"/>
      <c r="AJ508" s="179"/>
      <c r="AK508" s="179"/>
      <c r="AL508" s="179"/>
    </row>
    <row r="509" spans="1:38" s="131" customFormat="1">
      <c r="A509" s="209"/>
      <c r="B509" s="176"/>
      <c r="C509" s="177"/>
      <c r="D509" s="177"/>
      <c r="E509" s="178"/>
      <c r="F509" s="178"/>
      <c r="G509" s="178"/>
      <c r="H509" s="179"/>
      <c r="I509" s="179"/>
      <c r="J509" s="175"/>
      <c r="K509" s="175"/>
      <c r="L509" s="178"/>
      <c r="M509" s="175"/>
      <c r="N509" s="175"/>
      <c r="O509" s="179"/>
      <c r="P509" s="175"/>
      <c r="Q509" s="178"/>
      <c r="R509" s="178"/>
      <c r="S509" s="179"/>
      <c r="T509" s="175"/>
      <c r="U509" s="175"/>
      <c r="V509" s="175"/>
      <c r="W509" s="179"/>
      <c r="X509" s="179"/>
      <c r="Y509" s="175"/>
      <c r="Z509" s="175"/>
      <c r="AA509" s="175"/>
      <c r="AB509" s="178"/>
      <c r="AC509" s="175"/>
      <c r="AD509" s="178"/>
      <c r="AE509" s="178"/>
      <c r="AF509" s="175"/>
      <c r="AG509" s="175"/>
      <c r="AH509" s="179"/>
      <c r="AI509" s="179"/>
      <c r="AJ509" s="179"/>
      <c r="AK509" s="179"/>
      <c r="AL509" s="179"/>
    </row>
    <row r="510" spans="1:38" s="131" customFormat="1">
      <c r="A510" s="209"/>
      <c r="B510" s="176"/>
      <c r="C510" s="177"/>
      <c r="D510" s="177"/>
      <c r="E510" s="178"/>
      <c r="F510" s="178"/>
      <c r="G510" s="178"/>
      <c r="H510" s="179"/>
      <c r="I510" s="179"/>
      <c r="J510" s="175"/>
      <c r="K510" s="175"/>
      <c r="L510" s="178"/>
      <c r="M510" s="175"/>
      <c r="N510" s="175"/>
      <c r="O510" s="179"/>
      <c r="P510" s="175"/>
      <c r="Q510" s="178"/>
      <c r="R510" s="178"/>
      <c r="S510" s="179"/>
      <c r="T510" s="175"/>
      <c r="U510" s="175"/>
      <c r="V510" s="175"/>
      <c r="W510" s="179"/>
      <c r="X510" s="179"/>
      <c r="Y510" s="175"/>
      <c r="Z510" s="175"/>
      <c r="AA510" s="175"/>
      <c r="AB510" s="178"/>
      <c r="AC510" s="175"/>
      <c r="AD510" s="178"/>
      <c r="AE510" s="178"/>
      <c r="AF510" s="175"/>
      <c r="AG510" s="175"/>
      <c r="AH510" s="179"/>
      <c r="AI510" s="179"/>
      <c r="AJ510" s="179"/>
      <c r="AK510" s="179"/>
      <c r="AL510" s="179"/>
    </row>
    <row r="511" spans="1:38" s="131" customFormat="1">
      <c r="A511" s="209"/>
      <c r="B511" s="176"/>
      <c r="C511" s="177"/>
      <c r="D511" s="177"/>
      <c r="E511" s="178"/>
      <c r="F511" s="178"/>
      <c r="G511" s="178"/>
      <c r="H511" s="179"/>
      <c r="I511" s="179"/>
      <c r="J511" s="175"/>
      <c r="K511" s="175"/>
      <c r="L511" s="178"/>
      <c r="M511" s="175"/>
      <c r="N511" s="175"/>
      <c r="O511" s="179"/>
      <c r="P511" s="175"/>
      <c r="Q511" s="178"/>
      <c r="R511" s="178"/>
      <c r="S511" s="179"/>
      <c r="T511" s="175"/>
      <c r="U511" s="175"/>
      <c r="V511" s="175"/>
      <c r="W511" s="179"/>
      <c r="X511" s="179"/>
      <c r="Y511" s="175"/>
      <c r="Z511" s="175"/>
      <c r="AA511" s="175"/>
      <c r="AB511" s="178"/>
      <c r="AC511" s="175"/>
      <c r="AD511" s="178"/>
      <c r="AE511" s="178"/>
      <c r="AF511" s="175"/>
      <c r="AG511" s="175"/>
      <c r="AH511" s="179"/>
      <c r="AI511" s="179"/>
      <c r="AJ511" s="179"/>
      <c r="AK511" s="179"/>
      <c r="AL511" s="179"/>
    </row>
    <row r="512" spans="1:38" s="131" customFormat="1">
      <c r="A512" s="209"/>
      <c r="B512" s="176"/>
      <c r="C512" s="177"/>
      <c r="D512" s="177"/>
      <c r="E512" s="178"/>
      <c r="F512" s="178"/>
      <c r="G512" s="178"/>
      <c r="H512" s="179"/>
      <c r="I512" s="179"/>
      <c r="J512" s="175"/>
      <c r="K512" s="175"/>
      <c r="L512" s="178"/>
      <c r="M512" s="175"/>
      <c r="N512" s="175"/>
      <c r="O512" s="179"/>
      <c r="P512" s="175"/>
      <c r="Q512" s="178"/>
      <c r="R512" s="178"/>
      <c r="S512" s="179"/>
      <c r="T512" s="175"/>
      <c r="U512" s="175"/>
      <c r="V512" s="175"/>
      <c r="W512" s="179"/>
      <c r="X512" s="179"/>
      <c r="Y512" s="175"/>
      <c r="Z512" s="175"/>
      <c r="AA512" s="175"/>
      <c r="AB512" s="178"/>
      <c r="AC512" s="175"/>
      <c r="AD512" s="178"/>
      <c r="AE512" s="178"/>
      <c r="AF512" s="175"/>
      <c r="AG512" s="175"/>
      <c r="AH512" s="179"/>
      <c r="AI512" s="179"/>
      <c r="AJ512" s="179"/>
      <c r="AK512" s="179"/>
      <c r="AL512" s="179"/>
    </row>
    <row r="513" spans="1:38" s="131" customFormat="1">
      <c r="A513" s="209"/>
      <c r="B513" s="176"/>
      <c r="C513" s="177"/>
      <c r="D513" s="177"/>
      <c r="E513" s="178"/>
      <c r="F513" s="178"/>
      <c r="G513" s="178"/>
      <c r="H513" s="179"/>
      <c r="I513" s="179"/>
      <c r="J513" s="175"/>
      <c r="K513" s="175"/>
      <c r="L513" s="178"/>
      <c r="M513" s="175"/>
      <c r="N513" s="175"/>
      <c r="O513" s="179"/>
      <c r="P513" s="175"/>
      <c r="Q513" s="178"/>
      <c r="R513" s="178"/>
      <c r="S513" s="179"/>
      <c r="T513" s="175"/>
      <c r="U513" s="175"/>
      <c r="V513" s="175"/>
      <c r="W513" s="179"/>
      <c r="X513" s="179"/>
      <c r="Y513" s="175"/>
      <c r="Z513" s="175"/>
      <c r="AA513" s="175"/>
      <c r="AB513" s="178"/>
      <c r="AC513" s="175"/>
      <c r="AD513" s="178"/>
      <c r="AE513" s="178"/>
      <c r="AF513" s="175"/>
      <c r="AG513" s="175"/>
      <c r="AH513" s="179"/>
      <c r="AI513" s="179"/>
      <c r="AJ513" s="179"/>
      <c r="AK513" s="179"/>
      <c r="AL513" s="179"/>
    </row>
    <row r="514" spans="1:38" s="131" customFormat="1">
      <c r="A514" s="209"/>
      <c r="B514" s="176"/>
      <c r="C514" s="177"/>
      <c r="D514" s="177"/>
      <c r="E514" s="178"/>
      <c r="F514" s="178"/>
      <c r="G514" s="178"/>
      <c r="H514" s="179"/>
      <c r="I514" s="179"/>
      <c r="J514" s="175"/>
      <c r="K514" s="175"/>
      <c r="L514" s="178"/>
      <c r="M514" s="175"/>
      <c r="N514" s="175"/>
      <c r="O514" s="179"/>
      <c r="P514" s="175"/>
      <c r="Q514" s="178"/>
      <c r="R514" s="178"/>
      <c r="S514" s="179"/>
      <c r="T514" s="175"/>
      <c r="U514" s="175"/>
      <c r="V514" s="175"/>
      <c r="W514" s="179"/>
      <c r="X514" s="179"/>
      <c r="Y514" s="175"/>
      <c r="Z514" s="175"/>
      <c r="AA514" s="175"/>
      <c r="AB514" s="178"/>
      <c r="AC514" s="175"/>
      <c r="AD514" s="178"/>
      <c r="AE514" s="178"/>
      <c r="AF514" s="175"/>
      <c r="AG514" s="175"/>
      <c r="AH514" s="179"/>
      <c r="AI514" s="179"/>
      <c r="AJ514" s="179"/>
      <c r="AK514" s="179"/>
      <c r="AL514" s="179"/>
    </row>
    <row r="515" spans="1:38" s="131" customFormat="1">
      <c r="A515" s="209"/>
      <c r="B515" s="176"/>
      <c r="C515" s="177"/>
      <c r="D515" s="177"/>
      <c r="E515" s="178"/>
      <c r="F515" s="178"/>
      <c r="G515" s="178"/>
      <c r="H515" s="179"/>
      <c r="I515" s="179"/>
      <c r="J515" s="175"/>
      <c r="K515" s="175"/>
      <c r="L515" s="178"/>
      <c r="M515" s="175"/>
      <c r="N515" s="175"/>
      <c r="O515" s="179"/>
      <c r="P515" s="175"/>
      <c r="Q515" s="178"/>
      <c r="R515" s="178"/>
      <c r="S515" s="179"/>
      <c r="T515" s="175"/>
      <c r="U515" s="175"/>
      <c r="V515" s="175"/>
      <c r="W515" s="179"/>
      <c r="X515" s="179"/>
      <c r="Y515" s="175"/>
      <c r="Z515" s="175"/>
      <c r="AA515" s="175"/>
      <c r="AB515" s="178"/>
      <c r="AC515" s="175"/>
      <c r="AD515" s="178"/>
      <c r="AE515" s="178"/>
      <c r="AF515" s="175"/>
      <c r="AG515" s="175"/>
      <c r="AH515" s="179"/>
      <c r="AI515" s="179"/>
      <c r="AJ515" s="179"/>
      <c r="AK515" s="179"/>
      <c r="AL515" s="179"/>
    </row>
    <row r="516" spans="1:38" s="131" customFormat="1">
      <c r="A516" s="209"/>
      <c r="B516" s="176"/>
      <c r="C516" s="177"/>
      <c r="D516" s="177"/>
      <c r="E516" s="178"/>
      <c r="F516" s="178"/>
      <c r="G516" s="178"/>
      <c r="H516" s="179"/>
      <c r="I516" s="179"/>
      <c r="J516" s="175"/>
      <c r="K516" s="175"/>
      <c r="L516" s="178"/>
      <c r="M516" s="175"/>
      <c r="N516" s="175"/>
      <c r="O516" s="179"/>
      <c r="P516" s="175"/>
      <c r="Q516" s="178"/>
      <c r="R516" s="178"/>
      <c r="S516" s="179"/>
      <c r="T516" s="175"/>
      <c r="U516" s="175"/>
      <c r="V516" s="175"/>
      <c r="W516" s="179"/>
      <c r="X516" s="179"/>
      <c r="Y516" s="175"/>
      <c r="Z516" s="175"/>
      <c r="AA516" s="175"/>
      <c r="AB516" s="178"/>
      <c r="AC516" s="175"/>
      <c r="AD516" s="178"/>
      <c r="AE516" s="178"/>
      <c r="AF516" s="175"/>
      <c r="AG516" s="175"/>
      <c r="AH516" s="179"/>
      <c r="AI516" s="179"/>
      <c r="AJ516" s="179"/>
      <c r="AK516" s="179"/>
      <c r="AL516" s="179"/>
    </row>
    <row r="517" spans="1:38" s="131" customFormat="1">
      <c r="A517" s="209"/>
      <c r="B517" s="176"/>
      <c r="C517" s="177"/>
      <c r="D517" s="177"/>
      <c r="E517" s="178"/>
      <c r="F517" s="178"/>
      <c r="G517" s="178"/>
      <c r="H517" s="179"/>
      <c r="I517" s="179"/>
      <c r="J517" s="175"/>
      <c r="K517" s="175"/>
      <c r="L517" s="178"/>
      <c r="M517" s="175"/>
      <c r="N517" s="175"/>
      <c r="O517" s="179"/>
      <c r="P517" s="175"/>
      <c r="Q517" s="178"/>
      <c r="R517" s="178"/>
      <c r="S517" s="179"/>
      <c r="T517" s="175"/>
      <c r="U517" s="175"/>
      <c r="V517" s="175"/>
      <c r="W517" s="179"/>
      <c r="X517" s="179"/>
      <c r="Y517" s="175"/>
      <c r="Z517" s="175"/>
      <c r="AA517" s="175"/>
      <c r="AB517" s="178"/>
      <c r="AC517" s="175"/>
      <c r="AD517" s="178"/>
      <c r="AE517" s="178"/>
      <c r="AF517" s="175"/>
      <c r="AG517" s="175"/>
      <c r="AH517" s="179"/>
      <c r="AI517" s="179"/>
      <c r="AJ517" s="179"/>
      <c r="AK517" s="179"/>
      <c r="AL517" s="179"/>
    </row>
    <row r="518" spans="1:38" s="131" customFormat="1">
      <c r="A518" s="209"/>
      <c r="B518" s="176"/>
      <c r="C518" s="177"/>
      <c r="D518" s="177"/>
      <c r="E518" s="178"/>
      <c r="F518" s="178"/>
      <c r="G518" s="178"/>
      <c r="H518" s="179"/>
      <c r="I518" s="179"/>
      <c r="J518" s="175"/>
      <c r="K518" s="175"/>
      <c r="L518" s="178"/>
      <c r="M518" s="175"/>
      <c r="N518" s="175"/>
      <c r="O518" s="179"/>
      <c r="P518" s="175"/>
      <c r="Q518" s="178"/>
      <c r="R518" s="178"/>
      <c r="S518" s="179"/>
      <c r="T518" s="175"/>
      <c r="U518" s="175"/>
      <c r="V518" s="175"/>
      <c r="W518" s="179"/>
      <c r="X518" s="179"/>
      <c r="Y518" s="175"/>
      <c r="Z518" s="175"/>
      <c r="AA518" s="175"/>
      <c r="AB518" s="178"/>
      <c r="AC518" s="175"/>
      <c r="AD518" s="178"/>
      <c r="AE518" s="178"/>
      <c r="AF518" s="175"/>
      <c r="AG518" s="175"/>
      <c r="AH518" s="179"/>
      <c r="AI518" s="179"/>
      <c r="AJ518" s="179"/>
      <c r="AK518" s="179"/>
      <c r="AL518" s="179"/>
    </row>
    <row r="519" spans="1:38" s="131" customFormat="1">
      <c r="A519" s="209"/>
      <c r="B519" s="176"/>
      <c r="C519" s="177"/>
      <c r="D519" s="177"/>
      <c r="E519" s="178"/>
      <c r="F519" s="178"/>
      <c r="G519" s="178"/>
      <c r="H519" s="179"/>
      <c r="I519" s="179"/>
      <c r="J519" s="175"/>
      <c r="K519" s="175"/>
      <c r="L519" s="178"/>
      <c r="M519" s="175"/>
      <c r="N519" s="175"/>
      <c r="O519" s="179"/>
      <c r="P519" s="175"/>
      <c r="Q519" s="178"/>
      <c r="R519" s="178"/>
      <c r="S519" s="179"/>
      <c r="T519" s="175"/>
      <c r="U519" s="175"/>
      <c r="V519" s="175"/>
      <c r="W519" s="179"/>
      <c r="X519" s="179"/>
      <c r="Y519" s="175"/>
      <c r="Z519" s="175"/>
      <c r="AA519" s="175"/>
      <c r="AB519" s="178"/>
      <c r="AC519" s="175"/>
      <c r="AD519" s="178"/>
      <c r="AE519" s="178"/>
      <c r="AF519" s="175"/>
      <c r="AG519" s="175"/>
      <c r="AH519" s="179"/>
      <c r="AI519" s="179"/>
      <c r="AJ519" s="179"/>
      <c r="AK519" s="179"/>
      <c r="AL519" s="179"/>
    </row>
    <row r="520" spans="1:38" s="131" customFormat="1">
      <c r="A520" s="209"/>
      <c r="B520" s="176"/>
      <c r="C520" s="177"/>
      <c r="D520" s="177"/>
      <c r="E520" s="178"/>
      <c r="F520" s="178"/>
      <c r="G520" s="178"/>
      <c r="H520" s="179"/>
      <c r="I520" s="179"/>
      <c r="J520" s="175"/>
      <c r="K520" s="175"/>
      <c r="L520" s="178"/>
      <c r="M520" s="175"/>
      <c r="N520" s="175"/>
      <c r="O520" s="179"/>
      <c r="P520" s="175"/>
      <c r="Q520" s="178"/>
      <c r="R520" s="178"/>
      <c r="S520" s="179"/>
      <c r="T520" s="175"/>
      <c r="U520" s="175"/>
      <c r="V520" s="175"/>
      <c r="W520" s="179"/>
      <c r="X520" s="179"/>
      <c r="Y520" s="175"/>
      <c r="Z520" s="175"/>
      <c r="AA520" s="175"/>
      <c r="AB520" s="178"/>
      <c r="AC520" s="175"/>
      <c r="AD520" s="178"/>
      <c r="AE520" s="178"/>
      <c r="AF520" s="175"/>
      <c r="AG520" s="175"/>
      <c r="AH520" s="179"/>
      <c r="AI520" s="179"/>
      <c r="AJ520" s="179"/>
      <c r="AK520" s="179"/>
      <c r="AL520" s="179"/>
    </row>
    <row r="521" spans="1:38" s="131" customFormat="1">
      <c r="A521" s="209"/>
      <c r="B521" s="176"/>
      <c r="C521" s="177"/>
      <c r="D521" s="177"/>
      <c r="E521" s="178"/>
      <c r="F521" s="178"/>
      <c r="G521" s="178"/>
      <c r="H521" s="179"/>
      <c r="I521" s="179"/>
      <c r="J521" s="175"/>
      <c r="K521" s="175"/>
      <c r="L521" s="178"/>
      <c r="M521" s="175"/>
      <c r="N521" s="175"/>
      <c r="O521" s="179"/>
      <c r="P521" s="175"/>
      <c r="Q521" s="178"/>
      <c r="R521" s="178"/>
      <c r="S521" s="179"/>
      <c r="T521" s="175"/>
      <c r="U521" s="175"/>
      <c r="V521" s="175"/>
      <c r="W521" s="179"/>
      <c r="X521" s="179"/>
      <c r="Y521" s="175"/>
      <c r="Z521" s="175"/>
      <c r="AA521" s="175"/>
      <c r="AB521" s="178"/>
      <c r="AC521" s="175"/>
      <c r="AD521" s="178"/>
      <c r="AE521" s="178"/>
      <c r="AF521" s="175"/>
      <c r="AG521" s="175"/>
      <c r="AH521" s="179"/>
      <c r="AI521" s="179"/>
      <c r="AJ521" s="179"/>
      <c r="AK521" s="179"/>
      <c r="AL521" s="179"/>
    </row>
    <row r="522" spans="1:38" s="131" customFormat="1">
      <c r="A522" s="209"/>
      <c r="B522" s="176"/>
      <c r="C522" s="177"/>
      <c r="D522" s="177"/>
      <c r="E522" s="178"/>
      <c r="F522" s="178"/>
      <c r="G522" s="178"/>
      <c r="H522" s="179"/>
      <c r="I522" s="179"/>
      <c r="J522" s="175"/>
      <c r="K522" s="175"/>
      <c r="L522" s="178"/>
      <c r="M522" s="175"/>
      <c r="N522" s="175"/>
      <c r="O522" s="179"/>
      <c r="P522" s="175"/>
      <c r="Q522" s="178"/>
      <c r="R522" s="178"/>
      <c r="S522" s="179"/>
      <c r="T522" s="175"/>
      <c r="U522" s="175"/>
      <c r="V522" s="175"/>
      <c r="W522" s="179"/>
      <c r="X522" s="179"/>
      <c r="Y522" s="175"/>
      <c r="Z522" s="175"/>
      <c r="AA522" s="175"/>
      <c r="AB522" s="178"/>
      <c r="AC522" s="175"/>
      <c r="AD522" s="178"/>
      <c r="AE522" s="178"/>
      <c r="AF522" s="175"/>
      <c r="AG522" s="175"/>
      <c r="AH522" s="179"/>
      <c r="AI522" s="179"/>
      <c r="AJ522" s="179"/>
      <c r="AK522" s="179"/>
      <c r="AL522" s="179"/>
    </row>
    <row r="523" spans="1:38" s="131" customFormat="1">
      <c r="A523" s="209"/>
      <c r="B523" s="176"/>
      <c r="C523" s="177"/>
      <c r="D523" s="177"/>
      <c r="E523" s="178"/>
      <c r="F523" s="178"/>
      <c r="G523" s="178"/>
      <c r="H523" s="179"/>
      <c r="I523" s="179"/>
      <c r="J523" s="175"/>
      <c r="K523" s="175"/>
      <c r="L523" s="178"/>
      <c r="M523" s="175"/>
      <c r="N523" s="175"/>
      <c r="O523" s="179"/>
      <c r="P523" s="175"/>
      <c r="Q523" s="178"/>
      <c r="R523" s="178"/>
      <c r="S523" s="179"/>
      <c r="T523" s="175"/>
      <c r="U523" s="175"/>
      <c r="V523" s="175"/>
      <c r="W523" s="179"/>
      <c r="X523" s="179"/>
      <c r="Y523" s="175"/>
      <c r="Z523" s="175"/>
      <c r="AA523" s="175"/>
      <c r="AB523" s="178"/>
      <c r="AC523" s="175"/>
      <c r="AD523" s="178"/>
      <c r="AE523" s="178"/>
      <c r="AF523" s="175"/>
      <c r="AG523" s="175"/>
      <c r="AH523" s="179"/>
      <c r="AI523" s="179"/>
      <c r="AJ523" s="179"/>
      <c r="AK523" s="179"/>
      <c r="AL523" s="179"/>
    </row>
    <row r="524" spans="1:38" s="131" customFormat="1">
      <c r="A524" s="209"/>
      <c r="B524" s="176"/>
      <c r="C524" s="177"/>
      <c r="D524" s="177"/>
      <c r="E524" s="178"/>
      <c r="F524" s="178"/>
      <c r="G524" s="178"/>
      <c r="H524" s="179"/>
      <c r="I524" s="179"/>
      <c r="J524" s="175"/>
      <c r="K524" s="175"/>
      <c r="L524" s="178"/>
      <c r="M524" s="175"/>
      <c r="N524" s="175"/>
      <c r="O524" s="179"/>
      <c r="P524" s="175"/>
      <c r="Q524" s="178"/>
      <c r="R524" s="178"/>
      <c r="S524" s="179"/>
      <c r="T524" s="175"/>
      <c r="U524" s="175"/>
      <c r="V524" s="175"/>
      <c r="W524" s="179"/>
      <c r="X524" s="179"/>
      <c r="Y524" s="175"/>
      <c r="Z524" s="175"/>
      <c r="AA524" s="175"/>
      <c r="AB524" s="178"/>
      <c r="AC524" s="175"/>
      <c r="AD524" s="178"/>
      <c r="AE524" s="178"/>
      <c r="AF524" s="175"/>
      <c r="AG524" s="175"/>
      <c r="AH524" s="179"/>
      <c r="AI524" s="179"/>
      <c r="AJ524" s="179"/>
      <c r="AK524" s="179"/>
      <c r="AL524" s="179"/>
    </row>
    <row r="525" spans="1:38" s="131" customFormat="1">
      <c r="A525" s="209"/>
      <c r="B525" s="176"/>
      <c r="C525" s="177"/>
      <c r="D525" s="177"/>
      <c r="E525" s="178"/>
      <c r="F525" s="178"/>
      <c r="G525" s="178"/>
      <c r="H525" s="179"/>
      <c r="I525" s="179"/>
      <c r="J525" s="175"/>
      <c r="K525" s="175"/>
      <c r="L525" s="178"/>
      <c r="M525" s="175"/>
      <c r="N525" s="175"/>
      <c r="O525" s="179"/>
      <c r="P525" s="175"/>
      <c r="Q525" s="178"/>
      <c r="R525" s="178"/>
      <c r="S525" s="179"/>
      <c r="T525" s="175"/>
      <c r="U525" s="175"/>
      <c r="V525" s="175"/>
      <c r="W525" s="179"/>
      <c r="X525" s="179"/>
      <c r="Y525" s="175"/>
      <c r="Z525" s="175"/>
      <c r="AA525" s="175"/>
      <c r="AB525" s="178"/>
      <c r="AC525" s="175"/>
      <c r="AD525" s="178"/>
      <c r="AE525" s="178"/>
      <c r="AF525" s="175"/>
      <c r="AG525" s="175"/>
      <c r="AH525" s="179"/>
      <c r="AI525" s="179"/>
      <c r="AJ525" s="179"/>
      <c r="AK525" s="179"/>
      <c r="AL525" s="179"/>
    </row>
    <row r="526" spans="1:38" s="131" customFormat="1">
      <c r="A526" s="209"/>
      <c r="B526" s="176"/>
      <c r="C526" s="177"/>
      <c r="D526" s="177"/>
      <c r="E526" s="178"/>
      <c r="F526" s="178"/>
      <c r="G526" s="178"/>
      <c r="H526" s="179"/>
      <c r="I526" s="179"/>
      <c r="J526" s="175"/>
      <c r="K526" s="175"/>
      <c r="L526" s="178"/>
      <c r="M526" s="175"/>
      <c r="N526" s="175"/>
      <c r="O526" s="179"/>
      <c r="P526" s="175"/>
      <c r="Q526" s="178"/>
      <c r="R526" s="178"/>
      <c r="S526" s="179"/>
      <c r="T526" s="175"/>
      <c r="U526" s="175"/>
      <c r="V526" s="175"/>
      <c r="W526" s="179"/>
      <c r="X526" s="179"/>
      <c r="Y526" s="175"/>
      <c r="Z526" s="175"/>
      <c r="AA526" s="175"/>
      <c r="AB526" s="178"/>
      <c r="AC526" s="175"/>
      <c r="AD526" s="178"/>
      <c r="AE526" s="178"/>
      <c r="AF526" s="175"/>
      <c r="AG526" s="175"/>
      <c r="AH526" s="179"/>
      <c r="AI526" s="179"/>
      <c r="AJ526" s="179"/>
      <c r="AK526" s="179"/>
      <c r="AL526" s="179"/>
    </row>
    <row r="527" spans="1:38" s="131" customFormat="1">
      <c r="A527" s="209"/>
      <c r="B527" s="176"/>
      <c r="C527" s="177"/>
      <c r="D527" s="177"/>
      <c r="E527" s="178"/>
      <c r="F527" s="178"/>
      <c r="G527" s="178"/>
      <c r="H527" s="179"/>
      <c r="I527" s="179"/>
      <c r="J527" s="175"/>
      <c r="K527" s="175"/>
      <c r="L527" s="178"/>
      <c r="M527" s="175"/>
      <c r="N527" s="175"/>
      <c r="O527" s="179"/>
      <c r="P527" s="175"/>
      <c r="Q527" s="178"/>
      <c r="R527" s="178"/>
      <c r="S527" s="179"/>
      <c r="T527" s="175"/>
      <c r="U527" s="175"/>
      <c r="V527" s="175"/>
      <c r="W527" s="179"/>
      <c r="X527" s="179"/>
      <c r="Y527" s="175"/>
      <c r="Z527" s="175"/>
      <c r="AA527" s="175"/>
      <c r="AB527" s="178"/>
      <c r="AC527" s="175"/>
      <c r="AD527" s="178"/>
      <c r="AE527" s="178"/>
      <c r="AF527" s="175"/>
      <c r="AG527" s="175"/>
      <c r="AH527" s="179"/>
      <c r="AI527" s="179"/>
      <c r="AJ527" s="179"/>
      <c r="AK527" s="179"/>
      <c r="AL527" s="179"/>
    </row>
    <row r="528" spans="1:38" s="131" customFormat="1">
      <c r="A528" s="209"/>
      <c r="B528" s="176"/>
      <c r="C528" s="177"/>
      <c r="D528" s="177"/>
      <c r="E528" s="178"/>
      <c r="F528" s="178"/>
      <c r="G528" s="178"/>
      <c r="H528" s="179"/>
      <c r="I528" s="179"/>
      <c r="J528" s="175"/>
      <c r="K528" s="175"/>
      <c r="L528" s="178"/>
      <c r="M528" s="175"/>
      <c r="N528" s="175"/>
      <c r="O528" s="179"/>
      <c r="P528" s="175"/>
      <c r="Q528" s="178"/>
      <c r="R528" s="178"/>
      <c r="S528" s="179"/>
      <c r="T528" s="175"/>
      <c r="U528" s="175"/>
      <c r="V528" s="175"/>
      <c r="W528" s="179"/>
      <c r="X528" s="179"/>
      <c r="Y528" s="175"/>
      <c r="Z528" s="175"/>
      <c r="AA528" s="175"/>
      <c r="AB528" s="178"/>
      <c r="AC528" s="175"/>
      <c r="AD528" s="178"/>
      <c r="AE528" s="178"/>
      <c r="AF528" s="175"/>
      <c r="AG528" s="175"/>
      <c r="AH528" s="179"/>
      <c r="AI528" s="179"/>
      <c r="AJ528" s="179"/>
      <c r="AK528" s="179"/>
      <c r="AL528" s="179"/>
    </row>
    <row r="529" spans="1:38" s="131" customFormat="1">
      <c r="A529" s="209"/>
      <c r="B529" s="176"/>
      <c r="C529" s="177"/>
      <c r="D529" s="177"/>
      <c r="E529" s="178"/>
      <c r="F529" s="178"/>
      <c r="G529" s="178"/>
      <c r="H529" s="179"/>
      <c r="I529" s="179"/>
      <c r="J529" s="175"/>
      <c r="K529" s="175"/>
      <c r="L529" s="178"/>
      <c r="M529" s="175"/>
      <c r="N529" s="175"/>
      <c r="O529" s="179"/>
      <c r="P529" s="175"/>
      <c r="Q529" s="178"/>
      <c r="R529" s="178"/>
      <c r="S529" s="179"/>
      <c r="T529" s="175"/>
      <c r="U529" s="175"/>
      <c r="V529" s="175"/>
      <c r="W529" s="179"/>
      <c r="X529" s="179"/>
      <c r="Y529" s="175"/>
      <c r="Z529" s="175"/>
      <c r="AA529" s="175"/>
      <c r="AB529" s="178"/>
      <c r="AC529" s="175"/>
      <c r="AD529" s="178"/>
      <c r="AE529" s="178"/>
      <c r="AF529" s="175"/>
      <c r="AG529" s="175"/>
      <c r="AH529" s="179"/>
      <c r="AI529" s="179"/>
      <c r="AJ529" s="179"/>
      <c r="AK529" s="179"/>
      <c r="AL529" s="179"/>
    </row>
    <row r="530" spans="1:38" s="131" customFormat="1">
      <c r="A530" s="209"/>
      <c r="B530" s="176"/>
      <c r="C530" s="177"/>
      <c r="D530" s="177"/>
      <c r="E530" s="178"/>
      <c r="F530" s="178"/>
      <c r="G530" s="178"/>
      <c r="H530" s="179"/>
      <c r="I530" s="179"/>
      <c r="J530" s="175"/>
      <c r="K530" s="175"/>
      <c r="L530" s="178"/>
      <c r="M530" s="175"/>
      <c r="N530" s="175"/>
      <c r="O530" s="179"/>
      <c r="P530" s="175"/>
      <c r="Q530" s="178"/>
      <c r="R530" s="178"/>
      <c r="S530" s="179"/>
      <c r="T530" s="175"/>
      <c r="U530" s="175"/>
      <c r="V530" s="175"/>
      <c r="W530" s="179"/>
      <c r="X530" s="179"/>
      <c r="Y530" s="175"/>
      <c r="Z530" s="175"/>
      <c r="AA530" s="175"/>
      <c r="AB530" s="178"/>
      <c r="AC530" s="175"/>
      <c r="AD530" s="178"/>
      <c r="AE530" s="178"/>
      <c r="AF530" s="175"/>
      <c r="AG530" s="175"/>
      <c r="AH530" s="179"/>
      <c r="AI530" s="179"/>
      <c r="AJ530" s="179"/>
      <c r="AK530" s="179"/>
      <c r="AL530" s="179"/>
    </row>
    <row r="531" spans="1:38" s="131" customFormat="1">
      <c r="A531" s="209"/>
      <c r="B531" s="176"/>
      <c r="C531" s="177"/>
      <c r="D531" s="177"/>
      <c r="E531" s="178"/>
      <c r="F531" s="178"/>
      <c r="G531" s="178"/>
      <c r="H531" s="179"/>
      <c r="I531" s="179"/>
      <c r="J531" s="175"/>
      <c r="K531" s="175"/>
      <c r="L531" s="178"/>
      <c r="M531" s="175"/>
      <c r="N531" s="175"/>
      <c r="O531" s="179"/>
      <c r="P531" s="175"/>
      <c r="Q531" s="178"/>
      <c r="R531" s="178"/>
      <c r="S531" s="179"/>
      <c r="T531" s="175"/>
      <c r="U531" s="175"/>
      <c r="V531" s="175"/>
      <c r="W531" s="179"/>
      <c r="X531" s="179"/>
      <c r="Y531" s="175"/>
      <c r="Z531" s="175"/>
      <c r="AA531" s="175"/>
      <c r="AB531" s="178"/>
      <c r="AC531" s="175"/>
      <c r="AD531" s="178"/>
      <c r="AE531" s="178"/>
      <c r="AF531" s="175"/>
      <c r="AG531" s="175"/>
      <c r="AH531" s="179"/>
      <c r="AI531" s="179"/>
      <c r="AJ531" s="179"/>
      <c r="AK531" s="179"/>
      <c r="AL531" s="179"/>
    </row>
    <row r="532" spans="1:38" s="131" customFormat="1">
      <c r="A532" s="209"/>
      <c r="B532" s="176"/>
      <c r="C532" s="177"/>
      <c r="D532" s="177"/>
      <c r="E532" s="178"/>
      <c r="F532" s="178"/>
      <c r="G532" s="178"/>
      <c r="H532" s="179"/>
      <c r="I532" s="179"/>
      <c r="J532" s="175"/>
      <c r="K532" s="175"/>
      <c r="L532" s="178"/>
      <c r="M532" s="175"/>
      <c r="N532" s="175"/>
      <c r="O532" s="179"/>
      <c r="P532" s="175"/>
      <c r="Q532" s="178"/>
      <c r="R532" s="178"/>
      <c r="S532" s="179"/>
      <c r="T532" s="175"/>
      <c r="U532" s="175"/>
      <c r="V532" s="175"/>
      <c r="W532" s="179"/>
      <c r="X532" s="179"/>
      <c r="Y532" s="175"/>
      <c r="Z532" s="175"/>
      <c r="AA532" s="175"/>
      <c r="AB532" s="178"/>
      <c r="AC532" s="175"/>
      <c r="AD532" s="178"/>
      <c r="AE532" s="178"/>
      <c r="AF532" s="175"/>
      <c r="AG532" s="175"/>
      <c r="AH532" s="179"/>
      <c r="AI532" s="179"/>
      <c r="AJ532" s="179"/>
      <c r="AK532" s="179"/>
      <c r="AL532" s="179"/>
    </row>
    <row r="533" spans="1:38" s="131" customFormat="1">
      <c r="A533" s="209"/>
      <c r="B533" s="176"/>
      <c r="C533" s="177"/>
      <c r="D533" s="177"/>
      <c r="E533" s="178"/>
      <c r="F533" s="178"/>
      <c r="G533" s="178"/>
      <c r="H533" s="179"/>
      <c r="I533" s="179"/>
      <c r="J533" s="175"/>
      <c r="K533" s="175"/>
      <c r="L533" s="178"/>
      <c r="M533" s="175"/>
      <c r="N533" s="175"/>
      <c r="O533" s="179"/>
      <c r="P533" s="175"/>
      <c r="Q533" s="178"/>
      <c r="R533" s="178"/>
      <c r="S533" s="179"/>
      <c r="T533" s="175"/>
      <c r="U533" s="175"/>
      <c r="V533" s="175"/>
      <c r="W533" s="179"/>
      <c r="X533" s="179"/>
      <c r="Y533" s="175"/>
      <c r="Z533" s="175"/>
      <c r="AA533" s="175"/>
      <c r="AB533" s="178"/>
      <c r="AC533" s="175"/>
      <c r="AD533" s="178"/>
      <c r="AE533" s="178"/>
      <c r="AF533" s="175"/>
      <c r="AG533" s="175"/>
      <c r="AH533" s="179"/>
      <c r="AI533" s="179"/>
      <c r="AJ533" s="179"/>
      <c r="AK533" s="179"/>
      <c r="AL533" s="179"/>
    </row>
    <row r="534" spans="1:38" s="131" customFormat="1">
      <c r="A534" s="209"/>
      <c r="B534" s="176"/>
      <c r="C534" s="177"/>
      <c r="D534" s="177"/>
      <c r="E534" s="178"/>
      <c r="F534" s="178"/>
      <c r="G534" s="178"/>
      <c r="H534" s="179"/>
      <c r="I534" s="179"/>
      <c r="J534" s="175"/>
      <c r="K534" s="175"/>
      <c r="L534" s="178"/>
      <c r="M534" s="175"/>
      <c r="N534" s="175"/>
      <c r="O534" s="179"/>
      <c r="P534" s="175"/>
      <c r="Q534" s="178"/>
      <c r="R534" s="178"/>
      <c r="S534" s="179"/>
      <c r="T534" s="175"/>
      <c r="U534" s="175"/>
      <c r="V534" s="175"/>
      <c r="W534" s="179"/>
      <c r="X534" s="179"/>
      <c r="Y534" s="175"/>
      <c r="Z534" s="175"/>
      <c r="AA534" s="175"/>
      <c r="AB534" s="178"/>
      <c r="AC534" s="175"/>
      <c r="AD534" s="178"/>
      <c r="AE534" s="178"/>
      <c r="AF534" s="175"/>
      <c r="AG534" s="175"/>
      <c r="AH534" s="179"/>
      <c r="AI534" s="179"/>
      <c r="AJ534" s="179"/>
      <c r="AK534" s="179"/>
      <c r="AL534" s="179"/>
    </row>
    <row r="535" spans="1:38" s="131" customFormat="1">
      <c r="A535" s="209"/>
      <c r="B535" s="176"/>
      <c r="C535" s="177"/>
      <c r="D535" s="177"/>
      <c r="E535" s="178"/>
      <c r="F535" s="178"/>
      <c r="G535" s="178"/>
      <c r="H535" s="179"/>
      <c r="I535" s="179"/>
      <c r="J535" s="175"/>
      <c r="K535" s="175"/>
      <c r="L535" s="178"/>
      <c r="M535" s="175"/>
      <c r="N535" s="175"/>
      <c r="O535" s="179"/>
      <c r="P535" s="175"/>
      <c r="Q535" s="178"/>
      <c r="R535" s="178"/>
      <c r="S535" s="179"/>
      <c r="T535" s="175"/>
      <c r="U535" s="175"/>
      <c r="V535" s="175"/>
      <c r="W535" s="179"/>
      <c r="X535" s="179"/>
      <c r="Y535" s="175"/>
      <c r="Z535" s="175"/>
      <c r="AA535" s="175"/>
      <c r="AB535" s="178"/>
      <c r="AC535" s="175"/>
      <c r="AD535" s="178"/>
      <c r="AE535" s="178"/>
      <c r="AF535" s="175"/>
      <c r="AG535" s="175"/>
      <c r="AH535" s="179"/>
      <c r="AI535" s="179"/>
      <c r="AJ535" s="179"/>
      <c r="AK535" s="179"/>
      <c r="AL535" s="179"/>
    </row>
    <row r="536" spans="1:38" s="131" customFormat="1">
      <c r="A536" s="209"/>
      <c r="B536" s="176"/>
      <c r="C536" s="177"/>
      <c r="D536" s="177"/>
      <c r="E536" s="178"/>
      <c r="F536" s="178"/>
      <c r="G536" s="178"/>
      <c r="H536" s="179"/>
      <c r="I536" s="179"/>
      <c r="J536" s="175"/>
      <c r="K536" s="175"/>
      <c r="L536" s="178"/>
      <c r="M536" s="175"/>
      <c r="N536" s="175"/>
      <c r="O536" s="179"/>
      <c r="P536" s="175"/>
      <c r="Q536" s="178"/>
      <c r="R536" s="178"/>
      <c r="S536" s="179"/>
      <c r="T536" s="175"/>
      <c r="U536" s="175"/>
      <c r="V536" s="175"/>
      <c r="W536" s="179"/>
      <c r="X536" s="179"/>
      <c r="Y536" s="175"/>
      <c r="Z536" s="175"/>
      <c r="AA536" s="175"/>
      <c r="AB536" s="178"/>
      <c r="AC536" s="175"/>
      <c r="AD536" s="178"/>
      <c r="AE536" s="178"/>
      <c r="AF536" s="175"/>
      <c r="AG536" s="175"/>
      <c r="AH536" s="179"/>
      <c r="AI536" s="179"/>
      <c r="AJ536" s="179"/>
      <c r="AK536" s="179"/>
      <c r="AL536" s="179"/>
    </row>
    <row r="537" spans="1:38" s="131" customFormat="1">
      <c r="A537" s="209"/>
      <c r="B537" s="176"/>
      <c r="C537" s="177"/>
      <c r="D537" s="177"/>
      <c r="E537" s="178"/>
      <c r="F537" s="178"/>
      <c r="G537" s="178"/>
      <c r="H537" s="179"/>
      <c r="I537" s="179"/>
      <c r="J537" s="175"/>
      <c r="K537" s="175"/>
      <c r="L537" s="178"/>
      <c r="M537" s="175"/>
      <c r="N537" s="175"/>
      <c r="O537" s="179"/>
      <c r="P537" s="175"/>
      <c r="Q537" s="178"/>
      <c r="R537" s="178"/>
      <c r="S537" s="179"/>
      <c r="T537" s="175"/>
      <c r="U537" s="175"/>
      <c r="V537" s="175"/>
      <c r="W537" s="179"/>
      <c r="X537" s="179"/>
      <c r="Y537" s="175"/>
      <c r="Z537" s="175"/>
      <c r="AA537" s="175"/>
      <c r="AB537" s="178"/>
      <c r="AC537" s="175"/>
      <c r="AD537" s="178"/>
      <c r="AE537" s="178"/>
      <c r="AF537" s="175"/>
      <c r="AG537" s="175"/>
      <c r="AH537" s="179"/>
      <c r="AI537" s="179"/>
      <c r="AJ537" s="179"/>
      <c r="AK537" s="179"/>
      <c r="AL537" s="179"/>
    </row>
    <row r="538" spans="1:38" s="131" customFormat="1">
      <c r="A538" s="209"/>
      <c r="B538" s="176"/>
      <c r="C538" s="177"/>
      <c r="D538" s="177"/>
      <c r="E538" s="178"/>
      <c r="F538" s="178"/>
      <c r="G538" s="178"/>
      <c r="H538" s="179"/>
      <c r="I538" s="179"/>
      <c r="J538" s="175"/>
      <c r="K538" s="175"/>
      <c r="L538" s="178"/>
      <c r="M538" s="175"/>
      <c r="N538" s="175"/>
      <c r="O538" s="179"/>
      <c r="P538" s="175"/>
      <c r="Q538" s="178"/>
      <c r="R538" s="178"/>
      <c r="S538" s="179"/>
      <c r="T538" s="175"/>
      <c r="U538" s="175"/>
      <c r="V538" s="175"/>
      <c r="W538" s="179"/>
      <c r="X538" s="179"/>
      <c r="Y538" s="175"/>
      <c r="Z538" s="175"/>
      <c r="AA538" s="175"/>
      <c r="AB538" s="178"/>
      <c r="AC538" s="175"/>
      <c r="AD538" s="178"/>
      <c r="AE538" s="178"/>
      <c r="AF538" s="175"/>
      <c r="AG538" s="175"/>
      <c r="AH538" s="179"/>
      <c r="AI538" s="179"/>
      <c r="AJ538" s="179"/>
      <c r="AK538" s="179"/>
      <c r="AL538" s="179"/>
    </row>
    <row r="539" spans="1:38" s="131" customFormat="1">
      <c r="A539" s="209"/>
      <c r="B539" s="176"/>
      <c r="C539" s="177"/>
      <c r="D539" s="177"/>
      <c r="E539" s="178"/>
      <c r="F539" s="178"/>
      <c r="G539" s="178"/>
      <c r="H539" s="179"/>
      <c r="I539" s="179"/>
      <c r="J539" s="175"/>
      <c r="K539" s="175"/>
      <c r="L539" s="178"/>
      <c r="M539" s="175"/>
      <c r="N539" s="175"/>
      <c r="O539" s="179"/>
      <c r="P539" s="175"/>
      <c r="Q539" s="178"/>
      <c r="R539" s="178"/>
      <c r="S539" s="179"/>
      <c r="T539" s="175"/>
      <c r="U539" s="175"/>
      <c r="V539" s="175"/>
      <c r="W539" s="179"/>
      <c r="X539" s="179"/>
      <c r="Y539" s="175"/>
      <c r="Z539" s="175"/>
      <c r="AA539" s="175"/>
      <c r="AB539" s="178"/>
      <c r="AC539" s="175"/>
      <c r="AD539" s="178"/>
      <c r="AE539" s="178"/>
      <c r="AF539" s="175"/>
      <c r="AG539" s="175"/>
      <c r="AH539" s="179"/>
      <c r="AI539" s="179"/>
      <c r="AJ539" s="179"/>
      <c r="AK539" s="179"/>
      <c r="AL539" s="179"/>
    </row>
    <row r="540" spans="1:38" s="131" customFormat="1">
      <c r="A540" s="209"/>
      <c r="B540" s="176"/>
      <c r="C540" s="177"/>
      <c r="D540" s="177"/>
      <c r="E540" s="178"/>
      <c r="F540" s="178"/>
      <c r="G540" s="178"/>
      <c r="H540" s="179"/>
      <c r="I540" s="179"/>
      <c r="J540" s="175"/>
      <c r="K540" s="175"/>
      <c r="L540" s="178"/>
      <c r="M540" s="175"/>
      <c r="N540" s="175"/>
      <c r="O540" s="179"/>
      <c r="P540" s="175"/>
      <c r="Q540" s="178"/>
      <c r="R540" s="178"/>
      <c r="S540" s="179"/>
      <c r="T540" s="175"/>
      <c r="U540" s="175"/>
      <c r="V540" s="175"/>
      <c r="W540" s="179"/>
      <c r="X540" s="179"/>
      <c r="Y540" s="175"/>
      <c r="Z540" s="175"/>
      <c r="AA540" s="175"/>
      <c r="AB540" s="178"/>
      <c r="AC540" s="175"/>
      <c r="AD540" s="178"/>
      <c r="AE540" s="178"/>
      <c r="AF540" s="175"/>
      <c r="AG540" s="175"/>
      <c r="AH540" s="179"/>
      <c r="AI540" s="179"/>
      <c r="AJ540" s="179"/>
      <c r="AK540" s="179"/>
      <c r="AL540" s="179"/>
    </row>
    <row r="541" spans="1:38" s="131" customFormat="1">
      <c r="A541" s="209"/>
      <c r="B541" s="176"/>
      <c r="C541" s="177"/>
      <c r="D541" s="177"/>
      <c r="E541" s="178"/>
      <c r="F541" s="178"/>
      <c r="G541" s="178"/>
      <c r="H541" s="179"/>
      <c r="I541" s="179"/>
      <c r="J541" s="175"/>
      <c r="K541" s="175"/>
      <c r="L541" s="178"/>
      <c r="M541" s="175"/>
      <c r="N541" s="175"/>
      <c r="O541" s="179"/>
      <c r="P541" s="175"/>
      <c r="Q541" s="178"/>
      <c r="R541" s="178"/>
      <c r="S541" s="179"/>
      <c r="T541" s="175"/>
      <c r="U541" s="175"/>
      <c r="V541" s="175"/>
      <c r="W541" s="179"/>
      <c r="X541" s="179"/>
      <c r="Y541" s="175"/>
      <c r="Z541" s="175"/>
      <c r="AA541" s="175"/>
      <c r="AB541" s="178"/>
      <c r="AC541" s="175"/>
      <c r="AD541" s="178"/>
      <c r="AE541" s="178"/>
      <c r="AF541" s="175"/>
      <c r="AG541" s="175"/>
      <c r="AH541" s="179"/>
      <c r="AI541" s="179"/>
      <c r="AJ541" s="179"/>
      <c r="AK541" s="179"/>
      <c r="AL541" s="179"/>
    </row>
    <row r="542" spans="1:38" s="131" customFormat="1">
      <c r="A542" s="209"/>
      <c r="B542" s="176"/>
      <c r="C542" s="177"/>
      <c r="D542" s="177"/>
      <c r="E542" s="178"/>
      <c r="F542" s="178"/>
      <c r="G542" s="178"/>
      <c r="H542" s="179"/>
      <c r="I542" s="179"/>
      <c r="J542" s="175"/>
      <c r="K542" s="175"/>
      <c r="L542" s="178"/>
      <c r="M542" s="175"/>
      <c r="N542" s="175"/>
      <c r="O542" s="179"/>
      <c r="P542" s="175"/>
      <c r="Q542" s="178"/>
      <c r="R542" s="178"/>
      <c r="S542" s="179"/>
      <c r="T542" s="175"/>
      <c r="U542" s="175"/>
      <c r="V542" s="175"/>
      <c r="W542" s="179"/>
      <c r="X542" s="179"/>
      <c r="Y542" s="175"/>
      <c r="Z542" s="175"/>
      <c r="AA542" s="175"/>
      <c r="AB542" s="178"/>
      <c r="AC542" s="175"/>
      <c r="AD542" s="178"/>
      <c r="AE542" s="178"/>
      <c r="AF542" s="175"/>
      <c r="AG542" s="175"/>
      <c r="AH542" s="179"/>
      <c r="AI542" s="179"/>
      <c r="AJ542" s="179"/>
      <c r="AK542" s="179"/>
      <c r="AL542" s="179"/>
    </row>
    <row r="543" spans="1:38" s="131" customFormat="1">
      <c r="A543" s="209"/>
      <c r="B543" s="176"/>
      <c r="C543" s="177"/>
      <c r="D543" s="177"/>
      <c r="E543" s="178"/>
      <c r="F543" s="178"/>
      <c r="G543" s="178"/>
      <c r="H543" s="179"/>
      <c r="I543" s="179"/>
      <c r="J543" s="175"/>
      <c r="K543" s="175"/>
      <c r="L543" s="178"/>
      <c r="M543" s="175"/>
      <c r="N543" s="175"/>
      <c r="O543" s="179"/>
      <c r="P543" s="175"/>
      <c r="Q543" s="178"/>
      <c r="R543" s="178"/>
      <c r="S543" s="179"/>
      <c r="T543" s="175"/>
      <c r="U543" s="175"/>
      <c r="V543" s="175"/>
      <c r="W543" s="179"/>
      <c r="X543" s="179"/>
      <c r="Y543" s="175"/>
      <c r="Z543" s="175"/>
      <c r="AA543" s="175"/>
      <c r="AB543" s="178"/>
      <c r="AC543" s="175"/>
      <c r="AD543" s="178"/>
      <c r="AE543" s="178"/>
      <c r="AF543" s="175"/>
      <c r="AG543" s="175"/>
      <c r="AH543" s="179"/>
      <c r="AI543" s="179"/>
      <c r="AJ543" s="179"/>
      <c r="AK543" s="179"/>
      <c r="AL543" s="179"/>
    </row>
    <row r="544" spans="1:38" s="131" customFormat="1">
      <c r="A544" s="209"/>
      <c r="B544" s="176"/>
      <c r="C544" s="177"/>
      <c r="D544" s="177"/>
      <c r="E544" s="178"/>
      <c r="F544" s="178"/>
      <c r="G544" s="178"/>
      <c r="H544" s="179"/>
      <c r="I544" s="179"/>
      <c r="J544" s="175"/>
      <c r="K544" s="175"/>
      <c r="L544" s="178"/>
      <c r="M544" s="175"/>
      <c r="N544" s="175"/>
      <c r="O544" s="179"/>
      <c r="P544" s="175"/>
      <c r="Q544" s="178"/>
      <c r="R544" s="178"/>
      <c r="S544" s="179"/>
      <c r="T544" s="175"/>
      <c r="U544" s="175"/>
      <c r="V544" s="175"/>
      <c r="W544" s="179"/>
      <c r="X544" s="179"/>
      <c r="Y544" s="175"/>
      <c r="Z544" s="175"/>
      <c r="AA544" s="175"/>
      <c r="AB544" s="178"/>
      <c r="AC544" s="175"/>
      <c r="AD544" s="178"/>
      <c r="AE544" s="178"/>
      <c r="AF544" s="175"/>
      <c r="AG544" s="175"/>
      <c r="AH544" s="179"/>
      <c r="AI544" s="179"/>
      <c r="AJ544" s="179"/>
      <c r="AK544" s="179"/>
      <c r="AL544" s="179"/>
    </row>
    <row r="545" spans="1:38" s="131" customFormat="1">
      <c r="A545" s="209"/>
      <c r="B545" s="176"/>
      <c r="C545" s="177"/>
      <c r="D545" s="177"/>
      <c r="E545" s="178"/>
      <c r="F545" s="178"/>
      <c r="G545" s="178"/>
      <c r="H545" s="179"/>
      <c r="I545" s="179"/>
      <c r="J545" s="175"/>
      <c r="K545" s="175"/>
      <c r="L545" s="178"/>
      <c r="M545" s="175"/>
      <c r="N545" s="175"/>
      <c r="O545" s="179"/>
      <c r="P545" s="175"/>
      <c r="Q545" s="178"/>
      <c r="R545" s="178"/>
      <c r="S545" s="179"/>
      <c r="T545" s="175"/>
      <c r="U545" s="175"/>
      <c r="V545" s="175"/>
      <c r="W545" s="179"/>
      <c r="X545" s="179"/>
      <c r="Y545" s="175"/>
      <c r="Z545" s="175"/>
      <c r="AA545" s="175"/>
      <c r="AB545" s="178"/>
      <c r="AC545" s="175"/>
      <c r="AD545" s="178"/>
      <c r="AE545" s="178"/>
      <c r="AF545" s="175"/>
      <c r="AG545" s="175"/>
      <c r="AH545" s="179"/>
      <c r="AI545" s="179"/>
      <c r="AJ545" s="179"/>
      <c r="AK545" s="179"/>
      <c r="AL545" s="179"/>
    </row>
    <row r="546" spans="1:38" s="131" customFormat="1">
      <c r="A546" s="209"/>
      <c r="B546" s="176"/>
      <c r="C546" s="177"/>
      <c r="D546" s="177"/>
      <c r="E546" s="178"/>
      <c r="F546" s="178"/>
      <c r="G546" s="178"/>
      <c r="H546" s="179"/>
      <c r="I546" s="179"/>
      <c r="J546" s="175"/>
      <c r="K546" s="175"/>
      <c r="L546" s="178"/>
      <c r="M546" s="175"/>
      <c r="N546" s="175"/>
      <c r="O546" s="179"/>
      <c r="P546" s="175"/>
      <c r="Q546" s="178"/>
      <c r="R546" s="178"/>
      <c r="S546" s="179"/>
      <c r="T546" s="175"/>
      <c r="U546" s="175"/>
      <c r="V546" s="175"/>
      <c r="W546" s="179"/>
      <c r="X546" s="179"/>
      <c r="Y546" s="175"/>
      <c r="Z546" s="175"/>
      <c r="AA546" s="175"/>
      <c r="AB546" s="178"/>
      <c r="AC546" s="175"/>
      <c r="AD546" s="178"/>
      <c r="AE546" s="178"/>
      <c r="AF546" s="175"/>
      <c r="AG546" s="175"/>
      <c r="AH546" s="179"/>
      <c r="AI546" s="179"/>
      <c r="AJ546" s="179"/>
      <c r="AK546" s="179"/>
      <c r="AL546" s="179"/>
    </row>
    <row r="547" spans="1:38" s="131" customFormat="1">
      <c r="A547" s="209"/>
      <c r="B547" s="176"/>
      <c r="C547" s="177"/>
      <c r="D547" s="177"/>
      <c r="E547" s="178"/>
      <c r="F547" s="178"/>
      <c r="G547" s="178"/>
      <c r="H547" s="179"/>
      <c r="I547" s="179"/>
      <c r="J547" s="175"/>
      <c r="K547" s="175"/>
      <c r="L547" s="178"/>
      <c r="M547" s="175"/>
      <c r="N547" s="175"/>
      <c r="O547" s="179"/>
      <c r="P547" s="175"/>
      <c r="Q547" s="178"/>
      <c r="R547" s="178"/>
      <c r="S547" s="179"/>
      <c r="T547" s="175"/>
      <c r="U547" s="175"/>
      <c r="V547" s="175"/>
      <c r="W547" s="179"/>
      <c r="X547" s="179"/>
      <c r="Y547" s="175"/>
      <c r="Z547" s="175"/>
      <c r="AA547" s="175"/>
      <c r="AB547" s="178"/>
      <c r="AC547" s="175"/>
      <c r="AD547" s="178"/>
      <c r="AE547" s="178"/>
      <c r="AF547" s="175"/>
      <c r="AG547" s="175"/>
      <c r="AH547" s="179"/>
      <c r="AI547" s="179"/>
      <c r="AJ547" s="179"/>
      <c r="AK547" s="179"/>
      <c r="AL547" s="179"/>
    </row>
    <row r="548" spans="1:38" s="131" customFormat="1">
      <c r="A548" s="209"/>
      <c r="B548" s="176"/>
      <c r="C548" s="177"/>
      <c r="D548" s="177"/>
      <c r="E548" s="178"/>
      <c r="F548" s="178"/>
      <c r="G548" s="178"/>
      <c r="H548" s="179"/>
      <c r="I548" s="179"/>
      <c r="J548" s="175"/>
      <c r="K548" s="175"/>
      <c r="L548" s="178"/>
      <c r="M548" s="175"/>
      <c r="N548" s="175"/>
      <c r="O548" s="179"/>
      <c r="P548" s="175"/>
      <c r="Q548" s="178"/>
      <c r="R548" s="178"/>
      <c r="S548" s="179"/>
      <c r="T548" s="175"/>
      <c r="U548" s="175"/>
      <c r="V548" s="175"/>
      <c r="W548" s="179"/>
      <c r="X548" s="179"/>
      <c r="Y548" s="175"/>
      <c r="Z548" s="175"/>
      <c r="AA548" s="175"/>
      <c r="AB548" s="178"/>
      <c r="AC548" s="175"/>
      <c r="AD548" s="178"/>
      <c r="AE548" s="178"/>
      <c r="AF548" s="175"/>
      <c r="AG548" s="175"/>
      <c r="AH548" s="179"/>
      <c r="AI548" s="179"/>
      <c r="AJ548" s="179"/>
      <c r="AK548" s="179"/>
      <c r="AL548" s="179"/>
    </row>
    <row r="549" spans="1:38" s="131" customFormat="1">
      <c r="A549" s="209"/>
      <c r="B549" s="176"/>
      <c r="C549" s="177"/>
      <c r="D549" s="177"/>
      <c r="E549" s="178"/>
      <c r="F549" s="178"/>
      <c r="G549" s="178"/>
      <c r="H549" s="179"/>
      <c r="I549" s="179"/>
      <c r="J549" s="175"/>
      <c r="K549" s="175"/>
      <c r="L549" s="178"/>
      <c r="M549" s="175"/>
      <c r="N549" s="175"/>
      <c r="O549" s="179"/>
      <c r="P549" s="175"/>
      <c r="Q549" s="178"/>
      <c r="R549" s="178"/>
      <c r="S549" s="179"/>
      <c r="T549" s="175"/>
      <c r="U549" s="175"/>
      <c r="V549" s="175"/>
      <c r="W549" s="179"/>
      <c r="X549" s="179"/>
      <c r="Y549" s="175"/>
      <c r="Z549" s="175"/>
      <c r="AA549" s="175"/>
      <c r="AB549" s="178"/>
      <c r="AC549" s="175"/>
      <c r="AD549" s="178"/>
      <c r="AE549" s="178"/>
      <c r="AF549" s="175"/>
      <c r="AG549" s="175"/>
      <c r="AH549" s="179"/>
      <c r="AI549" s="179"/>
      <c r="AJ549" s="179"/>
      <c r="AK549" s="179"/>
      <c r="AL549" s="179"/>
    </row>
    <row r="550" spans="1:38" s="131" customFormat="1">
      <c r="A550" s="209"/>
      <c r="B550" s="176"/>
      <c r="C550" s="177"/>
      <c r="D550" s="177"/>
      <c r="E550" s="178"/>
      <c r="F550" s="178"/>
      <c r="G550" s="178"/>
      <c r="H550" s="179"/>
      <c r="I550" s="179"/>
      <c r="J550" s="175"/>
      <c r="K550" s="175"/>
      <c r="L550" s="178"/>
      <c r="M550" s="175"/>
      <c r="N550" s="175"/>
      <c r="O550" s="179"/>
      <c r="P550" s="175"/>
      <c r="Q550" s="178"/>
      <c r="R550" s="178"/>
      <c r="S550" s="179"/>
      <c r="T550" s="175"/>
      <c r="U550" s="175"/>
      <c r="V550" s="175"/>
      <c r="W550" s="179"/>
      <c r="X550" s="179"/>
      <c r="Y550" s="175"/>
      <c r="Z550" s="175"/>
      <c r="AA550" s="175"/>
      <c r="AB550" s="178"/>
      <c r="AC550" s="175"/>
      <c r="AD550" s="178"/>
      <c r="AE550" s="178"/>
      <c r="AF550" s="175"/>
      <c r="AG550" s="175"/>
      <c r="AH550" s="179"/>
      <c r="AI550" s="179"/>
      <c r="AJ550" s="179"/>
      <c r="AK550" s="179"/>
      <c r="AL550" s="179"/>
    </row>
    <row r="551" spans="1:38" s="131" customFormat="1">
      <c r="A551" s="209"/>
      <c r="B551" s="176"/>
      <c r="C551" s="177"/>
      <c r="D551" s="177"/>
      <c r="E551" s="178"/>
      <c r="F551" s="178"/>
      <c r="G551" s="178"/>
      <c r="H551" s="179"/>
      <c r="I551" s="179"/>
      <c r="J551" s="175"/>
      <c r="K551" s="175"/>
      <c r="L551" s="178"/>
      <c r="M551" s="175"/>
      <c r="N551" s="175"/>
      <c r="O551" s="179"/>
      <c r="P551" s="175"/>
      <c r="Q551" s="178"/>
      <c r="R551" s="178"/>
      <c r="S551" s="179"/>
      <c r="T551" s="175"/>
      <c r="U551" s="175"/>
      <c r="V551" s="175"/>
      <c r="W551" s="179"/>
      <c r="X551" s="179"/>
      <c r="Y551" s="175"/>
      <c r="Z551" s="175"/>
      <c r="AA551" s="175"/>
      <c r="AB551" s="178"/>
      <c r="AC551" s="175"/>
      <c r="AD551" s="178"/>
      <c r="AE551" s="178"/>
      <c r="AF551" s="175"/>
      <c r="AG551" s="175"/>
      <c r="AH551" s="179"/>
      <c r="AI551" s="179"/>
      <c r="AJ551" s="179"/>
      <c r="AK551" s="179"/>
      <c r="AL551" s="179"/>
    </row>
    <row r="552" spans="1:38" s="131" customFormat="1">
      <c r="A552" s="209"/>
      <c r="B552" s="176"/>
      <c r="C552" s="177"/>
      <c r="D552" s="177"/>
      <c r="E552" s="178"/>
      <c r="F552" s="178"/>
      <c r="G552" s="178"/>
      <c r="H552" s="179"/>
      <c r="I552" s="179"/>
      <c r="J552" s="175"/>
      <c r="K552" s="175"/>
      <c r="L552" s="178"/>
      <c r="M552" s="175"/>
      <c r="N552" s="175"/>
      <c r="O552" s="179"/>
      <c r="P552" s="175"/>
      <c r="Q552" s="178"/>
      <c r="R552" s="178"/>
      <c r="S552" s="179"/>
      <c r="T552" s="175"/>
      <c r="U552" s="175"/>
      <c r="V552" s="175"/>
      <c r="W552" s="179"/>
      <c r="X552" s="179"/>
      <c r="Y552" s="175"/>
      <c r="Z552" s="175"/>
      <c r="AA552" s="175"/>
      <c r="AB552" s="178"/>
      <c r="AC552" s="175"/>
      <c r="AD552" s="178"/>
      <c r="AE552" s="178"/>
      <c r="AF552" s="175"/>
      <c r="AG552" s="175"/>
      <c r="AH552" s="179"/>
      <c r="AI552" s="179"/>
      <c r="AJ552" s="179"/>
      <c r="AK552" s="179"/>
      <c r="AL552" s="179"/>
    </row>
    <row r="553" spans="1:38" s="131" customFormat="1">
      <c r="A553" s="209"/>
      <c r="B553" s="176"/>
      <c r="C553" s="177"/>
      <c r="D553" s="177"/>
      <c r="E553" s="178"/>
      <c r="F553" s="178"/>
      <c r="G553" s="178"/>
      <c r="H553" s="179"/>
      <c r="I553" s="179"/>
      <c r="J553" s="175"/>
      <c r="K553" s="175"/>
      <c r="L553" s="178"/>
      <c r="M553" s="175"/>
      <c r="N553" s="175"/>
      <c r="O553" s="179"/>
      <c r="P553" s="175"/>
      <c r="Q553" s="178"/>
      <c r="R553" s="178"/>
      <c r="S553" s="179"/>
      <c r="T553" s="175"/>
      <c r="U553" s="175"/>
      <c r="V553" s="175"/>
      <c r="W553" s="179"/>
      <c r="X553" s="179"/>
      <c r="Y553" s="175"/>
      <c r="Z553" s="175"/>
      <c r="AA553" s="175"/>
      <c r="AB553" s="178"/>
      <c r="AC553" s="175"/>
      <c r="AD553" s="178"/>
      <c r="AE553" s="178"/>
      <c r="AF553" s="175"/>
      <c r="AG553" s="175"/>
      <c r="AH553" s="179"/>
      <c r="AI553" s="179"/>
      <c r="AJ553" s="179"/>
      <c r="AK553" s="179"/>
      <c r="AL553" s="179"/>
    </row>
    <row r="554" spans="1:38" s="131" customFormat="1">
      <c r="A554" s="209"/>
      <c r="B554" s="176"/>
      <c r="C554" s="177"/>
      <c r="D554" s="177"/>
      <c r="E554" s="178"/>
      <c r="F554" s="178"/>
      <c r="G554" s="178"/>
      <c r="H554" s="179"/>
      <c r="I554" s="179"/>
      <c r="J554" s="175"/>
      <c r="K554" s="175"/>
      <c r="L554" s="178"/>
      <c r="M554" s="175"/>
      <c r="N554" s="175"/>
      <c r="O554" s="179"/>
      <c r="P554" s="175"/>
      <c r="Q554" s="178"/>
      <c r="R554" s="178"/>
      <c r="S554" s="179"/>
      <c r="T554" s="175"/>
      <c r="U554" s="175"/>
      <c r="V554" s="175"/>
      <c r="W554" s="179"/>
      <c r="X554" s="179"/>
      <c r="Y554" s="175"/>
      <c r="Z554" s="175"/>
      <c r="AA554" s="175"/>
      <c r="AB554" s="178"/>
      <c r="AC554" s="175"/>
      <c r="AD554" s="178"/>
      <c r="AE554" s="178"/>
      <c r="AF554" s="175"/>
      <c r="AG554" s="175"/>
      <c r="AH554" s="179"/>
      <c r="AI554" s="179"/>
      <c r="AJ554" s="179"/>
      <c r="AK554" s="179"/>
      <c r="AL554" s="179"/>
    </row>
    <row r="555" spans="1:38" s="131" customFormat="1">
      <c r="A555" s="209"/>
      <c r="B555" s="176"/>
      <c r="C555" s="177"/>
      <c r="D555" s="177"/>
      <c r="E555" s="178"/>
      <c r="F555" s="178"/>
      <c r="G555" s="178"/>
      <c r="H555" s="179"/>
      <c r="I555" s="179"/>
      <c r="J555" s="175"/>
      <c r="K555" s="175"/>
      <c r="L555" s="178"/>
      <c r="M555" s="175"/>
      <c r="N555" s="175"/>
      <c r="O555" s="179"/>
      <c r="P555" s="175"/>
      <c r="Q555" s="178"/>
      <c r="R555" s="178"/>
      <c r="S555" s="179"/>
      <c r="T555" s="175"/>
      <c r="U555" s="175"/>
      <c r="V555" s="175"/>
      <c r="W555" s="179"/>
      <c r="X555" s="179"/>
      <c r="Y555" s="175"/>
      <c r="Z555" s="175"/>
      <c r="AA555" s="175"/>
      <c r="AB555" s="178"/>
      <c r="AC555" s="175"/>
      <c r="AD555" s="178"/>
      <c r="AE555" s="178"/>
      <c r="AF555" s="175"/>
      <c r="AG555" s="175"/>
      <c r="AH555" s="179"/>
      <c r="AI555" s="179"/>
      <c r="AJ555" s="179"/>
      <c r="AK555" s="179"/>
      <c r="AL555" s="179"/>
    </row>
    <row r="556" spans="1:38" s="131" customFormat="1">
      <c r="A556" s="209"/>
      <c r="B556" s="176"/>
      <c r="C556" s="177"/>
      <c r="D556" s="177"/>
      <c r="E556" s="178"/>
      <c r="F556" s="178"/>
      <c r="G556" s="178"/>
      <c r="H556" s="179"/>
      <c r="I556" s="179"/>
      <c r="J556" s="175"/>
      <c r="K556" s="175"/>
      <c r="L556" s="178"/>
      <c r="M556" s="175"/>
      <c r="N556" s="175"/>
      <c r="O556" s="179"/>
      <c r="P556" s="175"/>
      <c r="Q556" s="178"/>
      <c r="R556" s="178"/>
      <c r="S556" s="179"/>
      <c r="T556" s="175"/>
      <c r="U556" s="175"/>
      <c r="V556" s="175"/>
      <c r="W556" s="179"/>
      <c r="X556" s="179"/>
      <c r="Y556" s="175"/>
      <c r="Z556" s="175"/>
      <c r="AA556" s="175"/>
      <c r="AB556" s="178"/>
      <c r="AC556" s="175"/>
      <c r="AD556" s="178"/>
      <c r="AE556" s="178"/>
      <c r="AF556" s="175"/>
      <c r="AG556" s="175"/>
      <c r="AH556" s="179"/>
      <c r="AI556" s="179"/>
      <c r="AJ556" s="179"/>
      <c r="AK556" s="179"/>
      <c r="AL556" s="179"/>
    </row>
    <row r="557" spans="1:38" s="131" customFormat="1">
      <c r="A557" s="209"/>
      <c r="B557" s="176"/>
      <c r="C557" s="177"/>
      <c r="D557" s="177"/>
      <c r="E557" s="178"/>
      <c r="F557" s="178"/>
      <c r="G557" s="178"/>
      <c r="H557" s="179"/>
      <c r="I557" s="179"/>
      <c r="J557" s="175"/>
      <c r="K557" s="175"/>
      <c r="L557" s="178"/>
      <c r="M557" s="175"/>
      <c r="N557" s="175"/>
      <c r="O557" s="179"/>
      <c r="P557" s="175"/>
      <c r="Q557" s="178"/>
      <c r="R557" s="178"/>
      <c r="S557" s="179"/>
      <c r="T557" s="175"/>
      <c r="U557" s="175"/>
      <c r="V557" s="175"/>
      <c r="W557" s="179"/>
      <c r="X557" s="179"/>
      <c r="Y557" s="175"/>
      <c r="Z557" s="175"/>
      <c r="AA557" s="175"/>
      <c r="AB557" s="178"/>
      <c r="AC557" s="175"/>
      <c r="AD557" s="178"/>
      <c r="AE557" s="178"/>
      <c r="AF557" s="175"/>
      <c r="AG557" s="175"/>
      <c r="AH557" s="179"/>
      <c r="AI557" s="179"/>
      <c r="AJ557" s="179"/>
      <c r="AK557" s="179"/>
      <c r="AL557" s="179"/>
    </row>
    <row r="558" spans="1:38" s="131" customFormat="1">
      <c r="A558" s="209"/>
      <c r="B558" s="176"/>
      <c r="C558" s="177"/>
      <c r="D558" s="177"/>
      <c r="E558" s="178"/>
      <c r="F558" s="178"/>
      <c r="G558" s="178"/>
      <c r="H558" s="179"/>
      <c r="I558" s="179"/>
      <c r="J558" s="175"/>
      <c r="K558" s="175"/>
      <c r="L558" s="178"/>
      <c r="M558" s="175"/>
      <c r="N558" s="175"/>
      <c r="O558" s="179"/>
      <c r="P558" s="175"/>
      <c r="Q558" s="178"/>
      <c r="R558" s="178"/>
      <c r="S558" s="179"/>
      <c r="T558" s="175"/>
      <c r="U558" s="175"/>
      <c r="V558" s="175"/>
      <c r="W558" s="179"/>
      <c r="X558" s="179"/>
      <c r="Y558" s="175"/>
      <c r="Z558" s="175"/>
      <c r="AA558" s="175"/>
      <c r="AB558" s="178"/>
      <c r="AC558" s="175"/>
      <c r="AD558" s="178"/>
      <c r="AE558" s="178"/>
      <c r="AF558" s="175"/>
      <c r="AG558" s="175"/>
      <c r="AH558" s="179"/>
      <c r="AI558" s="179"/>
      <c r="AJ558" s="179"/>
      <c r="AK558" s="179"/>
      <c r="AL558" s="179"/>
    </row>
    <row r="559" spans="1:38" s="131" customFormat="1">
      <c r="A559" s="209"/>
      <c r="B559" s="176"/>
      <c r="C559" s="177"/>
      <c r="D559" s="177"/>
      <c r="E559" s="178"/>
      <c r="F559" s="178"/>
      <c r="G559" s="178"/>
      <c r="H559" s="179"/>
      <c r="I559" s="179"/>
      <c r="J559" s="175"/>
      <c r="K559" s="175"/>
      <c r="L559" s="178"/>
      <c r="M559" s="175"/>
      <c r="N559" s="175"/>
      <c r="O559" s="179"/>
      <c r="P559" s="175"/>
      <c r="Q559" s="178"/>
      <c r="R559" s="178"/>
      <c r="S559" s="179"/>
      <c r="T559" s="175"/>
      <c r="U559" s="175"/>
      <c r="V559" s="175"/>
      <c r="W559" s="179"/>
      <c r="X559" s="179"/>
      <c r="Y559" s="175"/>
      <c r="Z559" s="175"/>
      <c r="AA559" s="175"/>
      <c r="AB559" s="178"/>
      <c r="AC559" s="175"/>
      <c r="AD559" s="178"/>
      <c r="AE559" s="178"/>
      <c r="AF559" s="175"/>
      <c r="AG559" s="175"/>
      <c r="AH559" s="179"/>
      <c r="AI559" s="179"/>
      <c r="AJ559" s="179"/>
      <c r="AK559" s="179"/>
      <c r="AL559" s="179"/>
    </row>
    <row r="560" spans="1:38" s="131" customFormat="1">
      <c r="A560" s="209"/>
      <c r="B560" s="176"/>
      <c r="C560" s="177"/>
      <c r="D560" s="177"/>
      <c r="E560" s="178"/>
      <c r="F560" s="178"/>
      <c r="G560" s="178"/>
      <c r="H560" s="179"/>
      <c r="I560" s="179"/>
      <c r="J560" s="175"/>
      <c r="K560" s="175"/>
      <c r="L560" s="178"/>
      <c r="M560" s="175"/>
      <c r="N560" s="175"/>
      <c r="O560" s="179"/>
      <c r="P560" s="175"/>
      <c r="Q560" s="178"/>
      <c r="R560" s="178"/>
      <c r="S560" s="179"/>
      <c r="T560" s="175"/>
      <c r="U560" s="175"/>
      <c r="V560" s="175"/>
      <c r="W560" s="179"/>
      <c r="X560" s="179"/>
      <c r="Y560" s="175"/>
      <c r="Z560" s="175"/>
      <c r="AA560" s="175"/>
      <c r="AB560" s="178"/>
      <c r="AC560" s="175"/>
      <c r="AD560" s="178"/>
      <c r="AE560" s="178"/>
      <c r="AF560" s="175"/>
      <c r="AG560" s="175"/>
      <c r="AH560" s="179"/>
      <c r="AI560" s="179"/>
      <c r="AJ560" s="179"/>
      <c r="AK560" s="179"/>
      <c r="AL560" s="179"/>
    </row>
    <row r="561" spans="1:38" s="131" customFormat="1">
      <c r="A561" s="209"/>
      <c r="B561" s="176"/>
      <c r="C561" s="177"/>
      <c r="D561" s="177"/>
      <c r="E561" s="178"/>
      <c r="F561" s="178"/>
      <c r="G561" s="178"/>
      <c r="H561" s="179"/>
      <c r="I561" s="179"/>
      <c r="J561" s="175"/>
      <c r="K561" s="175"/>
      <c r="L561" s="178"/>
      <c r="M561" s="175"/>
      <c r="N561" s="175"/>
      <c r="O561" s="179"/>
      <c r="P561" s="175"/>
      <c r="Q561" s="178"/>
      <c r="R561" s="178"/>
      <c r="S561" s="179"/>
      <c r="T561" s="175"/>
      <c r="U561" s="175"/>
      <c r="V561" s="175"/>
      <c r="W561" s="179"/>
      <c r="X561" s="179"/>
      <c r="Y561" s="175"/>
      <c r="Z561" s="175"/>
      <c r="AA561" s="175"/>
      <c r="AB561" s="178"/>
      <c r="AC561" s="175"/>
      <c r="AD561" s="178"/>
      <c r="AE561" s="178"/>
      <c r="AF561" s="175"/>
      <c r="AG561" s="175"/>
      <c r="AH561" s="179"/>
      <c r="AI561" s="179"/>
      <c r="AJ561" s="179"/>
      <c r="AK561" s="179"/>
      <c r="AL561" s="179"/>
    </row>
    <row r="562" spans="1:38" s="131" customFormat="1">
      <c r="A562" s="209"/>
      <c r="B562" s="176"/>
      <c r="C562" s="177"/>
      <c r="D562" s="177"/>
      <c r="E562" s="178"/>
      <c r="F562" s="178"/>
      <c r="G562" s="178"/>
      <c r="H562" s="179"/>
      <c r="I562" s="179"/>
      <c r="J562" s="175"/>
      <c r="K562" s="175"/>
      <c r="L562" s="178"/>
      <c r="M562" s="175"/>
      <c r="N562" s="175"/>
      <c r="O562" s="179"/>
      <c r="P562" s="175"/>
      <c r="Q562" s="178"/>
      <c r="R562" s="178"/>
      <c r="S562" s="179"/>
      <c r="T562" s="175"/>
      <c r="U562" s="175"/>
      <c r="V562" s="175"/>
      <c r="W562" s="179"/>
      <c r="X562" s="179"/>
      <c r="Y562" s="175"/>
      <c r="Z562" s="175"/>
      <c r="AA562" s="175"/>
      <c r="AB562" s="178"/>
      <c r="AC562" s="175"/>
      <c r="AD562" s="178"/>
      <c r="AE562" s="178"/>
      <c r="AF562" s="175"/>
      <c r="AG562" s="175"/>
      <c r="AH562" s="179"/>
      <c r="AI562" s="179"/>
      <c r="AJ562" s="179"/>
      <c r="AK562" s="179"/>
      <c r="AL562" s="179"/>
    </row>
    <row r="563" spans="1:38" s="131" customFormat="1">
      <c r="A563" s="209"/>
      <c r="B563" s="176"/>
      <c r="C563" s="177"/>
      <c r="D563" s="177"/>
      <c r="E563" s="178"/>
      <c r="F563" s="178"/>
      <c r="G563" s="178"/>
      <c r="H563" s="179"/>
      <c r="I563" s="179"/>
      <c r="J563" s="175"/>
      <c r="K563" s="175"/>
      <c r="L563" s="178"/>
      <c r="M563" s="175"/>
      <c r="N563" s="175"/>
      <c r="O563" s="179"/>
      <c r="P563" s="175"/>
      <c r="Q563" s="178"/>
      <c r="R563" s="178"/>
      <c r="S563" s="179"/>
      <c r="T563" s="175"/>
      <c r="U563" s="175"/>
      <c r="V563" s="175"/>
      <c r="W563" s="179"/>
      <c r="X563" s="179"/>
      <c r="Y563" s="175"/>
      <c r="Z563" s="175"/>
      <c r="AA563" s="175"/>
      <c r="AB563" s="178"/>
      <c r="AC563" s="175"/>
      <c r="AD563" s="178"/>
      <c r="AE563" s="178"/>
      <c r="AF563" s="175"/>
      <c r="AG563" s="175"/>
      <c r="AH563" s="179"/>
      <c r="AI563" s="179"/>
      <c r="AJ563" s="179"/>
      <c r="AK563" s="179"/>
      <c r="AL563" s="179"/>
    </row>
    <row r="564" spans="1:38" s="131" customFormat="1">
      <c r="A564" s="209"/>
      <c r="B564" s="176"/>
      <c r="C564" s="177"/>
      <c r="D564" s="177"/>
      <c r="E564" s="178"/>
      <c r="F564" s="178"/>
      <c r="G564" s="178"/>
      <c r="H564" s="179"/>
      <c r="I564" s="179"/>
      <c r="J564" s="175"/>
      <c r="K564" s="175"/>
      <c r="L564" s="178"/>
      <c r="M564" s="175"/>
      <c r="N564" s="175"/>
      <c r="O564" s="179"/>
      <c r="P564" s="175"/>
      <c r="Q564" s="178"/>
      <c r="R564" s="178"/>
      <c r="S564" s="179"/>
      <c r="T564" s="175"/>
      <c r="U564" s="175"/>
      <c r="V564" s="175"/>
      <c r="W564" s="179"/>
      <c r="X564" s="179"/>
      <c r="Y564" s="175"/>
      <c r="Z564" s="175"/>
      <c r="AA564" s="175"/>
      <c r="AB564" s="178"/>
      <c r="AC564" s="175"/>
      <c r="AD564" s="178"/>
      <c r="AE564" s="178"/>
      <c r="AF564" s="175"/>
      <c r="AG564" s="175"/>
      <c r="AH564" s="179"/>
      <c r="AI564" s="179"/>
      <c r="AJ564" s="179"/>
      <c r="AK564" s="179"/>
      <c r="AL564" s="179"/>
    </row>
    <row r="565" spans="1:38" s="131" customFormat="1">
      <c r="A565" s="209"/>
      <c r="B565" s="176"/>
      <c r="C565" s="177"/>
      <c r="D565" s="177"/>
      <c r="E565" s="178"/>
      <c r="F565" s="178"/>
      <c r="G565" s="178"/>
      <c r="H565" s="179"/>
      <c r="I565" s="179"/>
      <c r="J565" s="175"/>
      <c r="K565" s="175"/>
      <c r="L565" s="178"/>
      <c r="M565" s="175"/>
      <c r="N565" s="175"/>
      <c r="O565" s="179"/>
      <c r="P565" s="175"/>
      <c r="Q565" s="178"/>
      <c r="R565" s="178"/>
      <c r="S565" s="179"/>
      <c r="T565" s="175"/>
      <c r="U565" s="175"/>
      <c r="V565" s="175"/>
      <c r="W565" s="179"/>
      <c r="X565" s="179"/>
      <c r="Y565" s="175"/>
      <c r="Z565" s="175"/>
      <c r="AA565" s="175"/>
      <c r="AB565" s="178"/>
      <c r="AC565" s="175"/>
      <c r="AD565" s="178"/>
      <c r="AE565" s="178"/>
      <c r="AF565" s="175"/>
      <c r="AG565" s="175"/>
      <c r="AH565" s="179"/>
      <c r="AI565" s="179"/>
      <c r="AJ565" s="179"/>
      <c r="AK565" s="179"/>
      <c r="AL565" s="179"/>
    </row>
    <row r="566" spans="1:38" s="131" customFormat="1">
      <c r="A566" s="209"/>
      <c r="B566" s="176"/>
      <c r="C566" s="177"/>
      <c r="D566" s="177"/>
      <c r="E566" s="178"/>
      <c r="F566" s="178"/>
      <c r="G566" s="178"/>
      <c r="H566" s="179"/>
      <c r="I566" s="179"/>
      <c r="J566" s="175"/>
      <c r="K566" s="175"/>
      <c r="L566" s="178"/>
      <c r="M566" s="175"/>
      <c r="N566" s="175"/>
      <c r="O566" s="179"/>
      <c r="P566" s="175"/>
      <c r="Q566" s="178"/>
      <c r="R566" s="178"/>
      <c r="S566" s="179"/>
      <c r="T566" s="175"/>
      <c r="U566" s="175"/>
      <c r="V566" s="175"/>
      <c r="W566" s="179"/>
      <c r="X566" s="179"/>
      <c r="Y566" s="175"/>
      <c r="Z566" s="175"/>
      <c r="AA566" s="175"/>
      <c r="AB566" s="178"/>
      <c r="AC566" s="175"/>
      <c r="AD566" s="178"/>
      <c r="AE566" s="178"/>
      <c r="AF566" s="175"/>
      <c r="AG566" s="175"/>
      <c r="AH566" s="179"/>
      <c r="AI566" s="179"/>
      <c r="AJ566" s="179"/>
      <c r="AK566" s="179"/>
      <c r="AL566" s="179"/>
    </row>
    <row r="567" spans="1:38" s="131" customFormat="1">
      <c r="A567" s="209"/>
      <c r="B567" s="176"/>
      <c r="C567" s="177"/>
      <c r="D567" s="177"/>
      <c r="E567" s="178"/>
      <c r="F567" s="178"/>
      <c r="G567" s="178"/>
      <c r="H567" s="179"/>
      <c r="I567" s="179"/>
      <c r="J567" s="175"/>
      <c r="K567" s="175"/>
      <c r="L567" s="178"/>
      <c r="M567" s="175"/>
      <c r="N567" s="175"/>
      <c r="O567" s="179"/>
      <c r="P567" s="175"/>
      <c r="Q567" s="178"/>
      <c r="R567" s="178"/>
      <c r="S567" s="179"/>
      <c r="T567" s="175"/>
      <c r="U567" s="175"/>
      <c r="V567" s="175"/>
      <c r="W567" s="179"/>
      <c r="X567" s="179"/>
      <c r="Y567" s="175"/>
      <c r="Z567" s="175"/>
      <c r="AA567" s="175"/>
      <c r="AB567" s="178"/>
      <c r="AC567" s="175"/>
      <c r="AD567" s="178"/>
      <c r="AE567" s="178"/>
      <c r="AF567" s="175"/>
      <c r="AG567" s="175"/>
      <c r="AH567" s="179"/>
      <c r="AI567" s="179"/>
      <c r="AJ567" s="179"/>
      <c r="AK567" s="179"/>
      <c r="AL567" s="179"/>
    </row>
    <row r="568" spans="1:38" s="131" customFormat="1">
      <c r="A568" s="209"/>
      <c r="B568" s="176"/>
      <c r="C568" s="177"/>
      <c r="D568" s="177"/>
      <c r="E568" s="178"/>
      <c r="F568" s="178"/>
      <c r="G568" s="178"/>
      <c r="H568" s="179"/>
      <c r="I568" s="179"/>
      <c r="J568" s="175"/>
      <c r="K568" s="175"/>
      <c r="L568" s="178"/>
      <c r="M568" s="175"/>
      <c r="N568" s="175"/>
      <c r="O568" s="179"/>
      <c r="P568" s="175"/>
      <c r="Q568" s="178"/>
      <c r="R568" s="178"/>
      <c r="S568" s="179"/>
      <c r="T568" s="175"/>
      <c r="U568" s="175"/>
      <c r="V568" s="175"/>
      <c r="W568" s="179"/>
      <c r="X568" s="179"/>
      <c r="Y568" s="175"/>
      <c r="Z568" s="175"/>
      <c r="AA568" s="175"/>
      <c r="AB568" s="178"/>
      <c r="AC568" s="175"/>
      <c r="AD568" s="178"/>
      <c r="AE568" s="178"/>
      <c r="AF568" s="175"/>
      <c r="AG568" s="175"/>
      <c r="AH568" s="179"/>
      <c r="AI568" s="179"/>
      <c r="AJ568" s="179"/>
      <c r="AK568" s="179"/>
      <c r="AL568" s="179"/>
    </row>
    <row r="569" spans="1:38" s="131" customFormat="1">
      <c r="A569" s="209"/>
      <c r="B569" s="176"/>
      <c r="C569" s="177"/>
      <c r="D569" s="177"/>
      <c r="E569" s="178"/>
      <c r="F569" s="178"/>
      <c r="G569" s="178"/>
      <c r="H569" s="179"/>
      <c r="I569" s="179"/>
      <c r="J569" s="175"/>
      <c r="K569" s="175"/>
      <c r="L569" s="178"/>
      <c r="M569" s="175"/>
      <c r="N569" s="175"/>
      <c r="O569" s="179"/>
      <c r="P569" s="175"/>
      <c r="Q569" s="178"/>
      <c r="R569" s="178"/>
      <c r="S569" s="179"/>
      <c r="T569" s="175"/>
      <c r="U569" s="175"/>
      <c r="V569" s="175"/>
      <c r="W569" s="179"/>
      <c r="X569" s="179"/>
      <c r="Y569" s="175"/>
      <c r="Z569" s="175"/>
      <c r="AA569" s="175"/>
      <c r="AB569" s="178"/>
      <c r="AC569" s="175"/>
      <c r="AD569" s="178"/>
      <c r="AE569" s="178"/>
      <c r="AF569" s="175"/>
      <c r="AG569" s="175"/>
      <c r="AH569" s="179"/>
      <c r="AI569" s="179"/>
      <c r="AJ569" s="179"/>
      <c r="AK569" s="179"/>
      <c r="AL569" s="179"/>
    </row>
    <row r="570" spans="1:38" s="131" customFormat="1">
      <c r="A570" s="209"/>
      <c r="B570" s="176"/>
      <c r="C570" s="177"/>
      <c r="D570" s="177"/>
      <c r="E570" s="178"/>
      <c r="F570" s="178"/>
      <c r="G570" s="178"/>
      <c r="H570" s="179"/>
      <c r="I570" s="179"/>
      <c r="J570" s="175"/>
      <c r="K570" s="175"/>
      <c r="L570" s="178"/>
      <c r="M570" s="175"/>
      <c r="N570" s="175"/>
      <c r="O570" s="179"/>
      <c r="P570" s="175"/>
      <c r="Q570" s="178"/>
      <c r="R570" s="178"/>
      <c r="S570" s="179"/>
      <c r="T570" s="175"/>
      <c r="U570" s="175"/>
      <c r="V570" s="175"/>
      <c r="W570" s="179"/>
      <c r="X570" s="179"/>
      <c r="Y570" s="175"/>
      <c r="Z570" s="175"/>
      <c r="AA570" s="175"/>
      <c r="AB570" s="178"/>
      <c r="AC570" s="175"/>
      <c r="AD570" s="178"/>
      <c r="AE570" s="178"/>
      <c r="AF570" s="175"/>
      <c r="AG570" s="175"/>
      <c r="AH570" s="179"/>
      <c r="AI570" s="179"/>
      <c r="AJ570" s="179"/>
      <c r="AK570" s="179"/>
      <c r="AL570" s="179"/>
    </row>
    <row r="571" spans="1:38" s="131" customFormat="1">
      <c r="A571" s="209"/>
      <c r="B571" s="176"/>
      <c r="C571" s="177"/>
      <c r="D571" s="177"/>
      <c r="E571" s="178"/>
      <c r="F571" s="178"/>
      <c r="G571" s="178"/>
      <c r="H571" s="179"/>
      <c r="I571" s="179"/>
      <c r="J571" s="175"/>
      <c r="K571" s="175"/>
      <c r="L571" s="178"/>
      <c r="M571" s="175"/>
      <c r="N571" s="175"/>
      <c r="O571" s="179"/>
      <c r="P571" s="175"/>
      <c r="Q571" s="178"/>
      <c r="R571" s="178"/>
      <c r="S571" s="179"/>
      <c r="T571" s="175"/>
      <c r="U571" s="175"/>
      <c r="V571" s="175"/>
      <c r="W571" s="179"/>
      <c r="X571" s="179"/>
      <c r="Y571" s="175"/>
      <c r="Z571" s="175"/>
      <c r="AA571" s="175"/>
      <c r="AB571" s="178"/>
      <c r="AC571" s="175"/>
      <c r="AD571" s="178"/>
      <c r="AE571" s="178"/>
      <c r="AF571" s="175"/>
      <c r="AG571" s="175"/>
      <c r="AH571" s="179"/>
      <c r="AI571" s="179"/>
      <c r="AJ571" s="179"/>
      <c r="AK571" s="179"/>
      <c r="AL571" s="179"/>
    </row>
    <row r="572" spans="1:38" s="131" customFormat="1">
      <c r="A572" s="209"/>
      <c r="B572" s="176"/>
      <c r="C572" s="177"/>
      <c r="D572" s="177"/>
      <c r="E572" s="178"/>
      <c r="F572" s="178"/>
      <c r="G572" s="178"/>
      <c r="H572" s="179"/>
      <c r="I572" s="179"/>
      <c r="J572" s="175"/>
      <c r="K572" s="175"/>
      <c r="L572" s="178"/>
      <c r="M572" s="175"/>
      <c r="N572" s="175"/>
      <c r="O572" s="179"/>
      <c r="P572" s="175"/>
      <c r="Q572" s="178"/>
      <c r="R572" s="178"/>
      <c r="S572" s="179"/>
      <c r="T572" s="175"/>
      <c r="U572" s="175"/>
      <c r="V572" s="175"/>
      <c r="W572" s="179"/>
      <c r="X572" s="179"/>
      <c r="Y572" s="175"/>
      <c r="Z572" s="175"/>
      <c r="AA572" s="175"/>
      <c r="AB572" s="178"/>
      <c r="AC572" s="175"/>
      <c r="AD572" s="178"/>
      <c r="AE572" s="178"/>
      <c r="AF572" s="175"/>
      <c r="AG572" s="175"/>
      <c r="AH572" s="179"/>
      <c r="AI572" s="179"/>
      <c r="AJ572" s="179"/>
      <c r="AK572" s="179"/>
      <c r="AL572" s="179"/>
    </row>
    <row r="573" spans="1:38" s="131" customFormat="1">
      <c r="A573" s="209"/>
      <c r="B573" s="176"/>
      <c r="C573" s="177"/>
      <c r="D573" s="177"/>
      <c r="E573" s="178"/>
      <c r="F573" s="178"/>
      <c r="G573" s="178"/>
      <c r="H573" s="179"/>
      <c r="I573" s="179"/>
      <c r="J573" s="175"/>
      <c r="K573" s="175"/>
      <c r="L573" s="178"/>
      <c r="M573" s="175"/>
      <c r="N573" s="175"/>
      <c r="O573" s="179"/>
      <c r="P573" s="175"/>
      <c r="Q573" s="178"/>
      <c r="R573" s="178"/>
      <c r="S573" s="179"/>
      <c r="T573" s="175"/>
      <c r="U573" s="175"/>
      <c r="V573" s="175"/>
      <c r="W573" s="179"/>
      <c r="X573" s="179"/>
      <c r="Y573" s="175"/>
      <c r="Z573" s="175"/>
      <c r="AA573" s="175"/>
      <c r="AB573" s="178"/>
      <c r="AC573" s="175"/>
      <c r="AD573" s="178"/>
      <c r="AE573" s="178"/>
      <c r="AF573" s="175"/>
      <c r="AG573" s="175"/>
      <c r="AH573" s="179"/>
      <c r="AI573" s="179"/>
      <c r="AJ573" s="179"/>
      <c r="AK573" s="179"/>
      <c r="AL573" s="179"/>
    </row>
    <row r="574" spans="1:38" s="131" customFormat="1">
      <c r="A574" s="209"/>
      <c r="B574" s="176"/>
      <c r="C574" s="177"/>
      <c r="D574" s="177"/>
      <c r="E574" s="178"/>
      <c r="F574" s="178"/>
      <c r="G574" s="178"/>
      <c r="H574" s="179"/>
      <c r="I574" s="179"/>
      <c r="J574" s="175"/>
      <c r="K574" s="175"/>
      <c r="L574" s="178"/>
      <c r="M574" s="175"/>
      <c r="N574" s="175"/>
      <c r="O574" s="179"/>
      <c r="P574" s="175"/>
      <c r="Q574" s="178"/>
      <c r="R574" s="178"/>
      <c r="S574" s="179"/>
      <c r="T574" s="175"/>
      <c r="U574" s="175"/>
      <c r="V574" s="175"/>
      <c r="W574" s="179"/>
      <c r="X574" s="179"/>
      <c r="Y574" s="175"/>
      <c r="Z574" s="175"/>
      <c r="AA574" s="175"/>
      <c r="AB574" s="178"/>
      <c r="AC574" s="175"/>
      <c r="AD574" s="178"/>
      <c r="AE574" s="178"/>
      <c r="AF574" s="175"/>
      <c r="AG574" s="175"/>
      <c r="AH574" s="179"/>
      <c r="AI574" s="179"/>
      <c r="AJ574" s="179"/>
      <c r="AK574" s="179"/>
      <c r="AL574" s="179"/>
    </row>
    <row r="575" spans="1:38" s="131" customFormat="1">
      <c r="A575" s="209"/>
      <c r="B575" s="176"/>
      <c r="C575" s="177"/>
      <c r="D575" s="177"/>
      <c r="E575" s="178"/>
      <c r="F575" s="178"/>
      <c r="G575" s="178"/>
      <c r="H575" s="179"/>
      <c r="I575" s="179"/>
      <c r="J575" s="175"/>
      <c r="K575" s="175"/>
      <c r="L575" s="178"/>
      <c r="M575" s="175"/>
      <c r="N575" s="175"/>
      <c r="O575" s="179"/>
      <c r="P575" s="175"/>
      <c r="Q575" s="178"/>
      <c r="R575" s="178"/>
      <c r="S575" s="179"/>
      <c r="T575" s="175"/>
      <c r="U575" s="175"/>
      <c r="V575" s="175"/>
      <c r="W575" s="179"/>
      <c r="X575" s="179"/>
      <c r="Y575" s="175"/>
      <c r="Z575" s="175"/>
      <c r="AA575" s="175"/>
      <c r="AB575" s="178"/>
      <c r="AC575" s="175"/>
      <c r="AD575" s="178"/>
      <c r="AE575" s="178"/>
      <c r="AF575" s="175"/>
      <c r="AG575" s="175"/>
      <c r="AH575" s="179"/>
      <c r="AI575" s="179"/>
      <c r="AJ575" s="179"/>
      <c r="AK575" s="179"/>
      <c r="AL575" s="179"/>
    </row>
    <row r="576" spans="1:38" s="131" customFormat="1">
      <c r="A576" s="209"/>
      <c r="B576" s="176"/>
      <c r="C576" s="177"/>
      <c r="D576" s="177"/>
      <c r="E576" s="178"/>
      <c r="F576" s="178"/>
      <c r="G576" s="178"/>
      <c r="H576" s="179"/>
      <c r="I576" s="179"/>
      <c r="J576" s="175"/>
      <c r="K576" s="175"/>
      <c r="L576" s="178"/>
      <c r="M576" s="175"/>
      <c r="N576" s="175"/>
      <c r="O576" s="179"/>
      <c r="P576" s="175"/>
      <c r="Q576" s="178"/>
      <c r="R576" s="178"/>
      <c r="S576" s="179"/>
      <c r="T576" s="175"/>
      <c r="U576" s="175"/>
      <c r="V576" s="175"/>
      <c r="W576" s="179"/>
      <c r="X576" s="179"/>
      <c r="Y576" s="175"/>
      <c r="Z576" s="175"/>
      <c r="AA576" s="175"/>
      <c r="AB576" s="178"/>
      <c r="AC576" s="175"/>
      <c r="AD576" s="178"/>
      <c r="AE576" s="178"/>
      <c r="AF576" s="175"/>
      <c r="AG576" s="175"/>
      <c r="AH576" s="179"/>
      <c r="AI576" s="179"/>
      <c r="AJ576" s="179"/>
      <c r="AK576" s="179"/>
      <c r="AL576" s="179"/>
    </row>
    <row r="577" spans="1:38" s="131" customFormat="1">
      <c r="A577" s="209"/>
      <c r="B577" s="176"/>
      <c r="C577" s="177"/>
      <c r="D577" s="177"/>
      <c r="E577" s="178"/>
      <c r="F577" s="178"/>
      <c r="G577" s="178"/>
      <c r="H577" s="179"/>
      <c r="I577" s="179"/>
      <c r="J577" s="175"/>
      <c r="K577" s="175"/>
      <c r="L577" s="178"/>
      <c r="M577" s="175"/>
      <c r="N577" s="175"/>
      <c r="O577" s="179"/>
      <c r="P577" s="175"/>
      <c r="Q577" s="178"/>
      <c r="R577" s="178"/>
      <c r="S577" s="179"/>
      <c r="T577" s="175"/>
      <c r="U577" s="175"/>
      <c r="V577" s="175"/>
      <c r="W577" s="179"/>
      <c r="X577" s="179"/>
      <c r="Y577" s="175"/>
      <c r="Z577" s="175"/>
      <c r="AA577" s="175"/>
      <c r="AB577" s="178"/>
      <c r="AC577" s="175"/>
      <c r="AD577" s="178"/>
      <c r="AE577" s="178"/>
      <c r="AF577" s="175"/>
      <c r="AG577" s="175"/>
      <c r="AH577" s="179"/>
      <c r="AI577" s="179"/>
      <c r="AJ577" s="179"/>
      <c r="AK577" s="179"/>
      <c r="AL577" s="179"/>
    </row>
    <row r="578" spans="1:38" s="131" customFormat="1">
      <c r="A578" s="209"/>
      <c r="B578" s="176"/>
      <c r="C578" s="177"/>
      <c r="D578" s="177"/>
      <c r="E578" s="178"/>
      <c r="F578" s="178"/>
      <c r="G578" s="178"/>
      <c r="H578" s="179"/>
      <c r="I578" s="179"/>
      <c r="J578" s="175"/>
      <c r="K578" s="175"/>
      <c r="L578" s="178"/>
      <c r="M578" s="175"/>
      <c r="N578" s="175"/>
      <c r="O578" s="179"/>
      <c r="P578" s="175"/>
      <c r="Q578" s="178"/>
      <c r="R578" s="178"/>
      <c r="S578" s="179"/>
      <c r="T578" s="175"/>
      <c r="U578" s="175"/>
      <c r="V578" s="175"/>
      <c r="W578" s="179"/>
      <c r="X578" s="179"/>
      <c r="Y578" s="175"/>
      <c r="Z578" s="175"/>
      <c r="AA578" s="175"/>
      <c r="AB578" s="178"/>
      <c r="AC578" s="175"/>
      <c r="AD578" s="178"/>
      <c r="AE578" s="178"/>
      <c r="AF578" s="175"/>
      <c r="AG578" s="175"/>
      <c r="AH578" s="179"/>
      <c r="AI578" s="179"/>
      <c r="AJ578" s="179"/>
      <c r="AK578" s="179"/>
      <c r="AL578" s="179"/>
    </row>
    <row r="579" spans="1:38" s="131" customFormat="1">
      <c r="A579" s="209"/>
      <c r="B579" s="176"/>
      <c r="C579" s="177"/>
      <c r="D579" s="177"/>
      <c r="E579" s="178"/>
      <c r="F579" s="178"/>
      <c r="G579" s="178"/>
      <c r="H579" s="179"/>
      <c r="I579" s="179"/>
      <c r="J579" s="175"/>
      <c r="K579" s="175"/>
      <c r="L579" s="178"/>
      <c r="M579" s="175"/>
      <c r="N579" s="175"/>
      <c r="O579" s="179"/>
      <c r="P579" s="175"/>
      <c r="Q579" s="178"/>
      <c r="R579" s="178"/>
      <c r="S579" s="179"/>
      <c r="T579" s="175"/>
      <c r="U579" s="175"/>
      <c r="V579" s="175"/>
      <c r="W579" s="179"/>
      <c r="X579" s="179"/>
      <c r="Y579" s="175"/>
      <c r="Z579" s="175"/>
      <c r="AA579" s="175"/>
      <c r="AB579" s="178"/>
      <c r="AC579" s="175"/>
      <c r="AD579" s="178"/>
      <c r="AE579" s="178"/>
      <c r="AF579" s="175"/>
      <c r="AG579" s="175"/>
      <c r="AH579" s="179"/>
      <c r="AI579" s="179"/>
      <c r="AJ579" s="179"/>
      <c r="AK579" s="179"/>
      <c r="AL579" s="179"/>
    </row>
    <row r="580" spans="1:38" s="131" customFormat="1">
      <c r="A580" s="209"/>
      <c r="B580" s="176"/>
      <c r="C580" s="177"/>
      <c r="D580" s="177"/>
      <c r="E580" s="178"/>
      <c r="F580" s="178"/>
      <c r="G580" s="178"/>
      <c r="H580" s="179"/>
      <c r="I580" s="179"/>
      <c r="J580" s="175"/>
      <c r="K580" s="175"/>
      <c r="L580" s="178"/>
      <c r="M580" s="175"/>
      <c r="N580" s="175"/>
      <c r="O580" s="179"/>
      <c r="P580" s="175"/>
      <c r="Q580" s="178"/>
      <c r="R580" s="178"/>
      <c r="S580" s="179"/>
      <c r="T580" s="175"/>
      <c r="U580" s="175"/>
      <c r="V580" s="175"/>
      <c r="W580" s="179"/>
      <c r="X580" s="179"/>
      <c r="Y580" s="175"/>
      <c r="Z580" s="175"/>
      <c r="AA580" s="175"/>
      <c r="AB580" s="178"/>
      <c r="AC580" s="175"/>
      <c r="AD580" s="178"/>
      <c r="AE580" s="178"/>
      <c r="AF580" s="175"/>
      <c r="AG580" s="175"/>
      <c r="AH580" s="179"/>
      <c r="AI580" s="179"/>
      <c r="AJ580" s="179"/>
      <c r="AK580" s="179"/>
      <c r="AL580" s="179"/>
    </row>
    <row r="581" spans="1:38" s="131" customFormat="1">
      <c r="A581" s="209"/>
      <c r="B581" s="176"/>
      <c r="C581" s="177"/>
      <c r="D581" s="177"/>
      <c r="E581" s="178"/>
      <c r="F581" s="178"/>
      <c r="G581" s="178"/>
      <c r="H581" s="179"/>
      <c r="I581" s="179"/>
      <c r="J581" s="175"/>
      <c r="K581" s="175"/>
      <c r="L581" s="178"/>
      <c r="M581" s="175"/>
      <c r="N581" s="175"/>
      <c r="O581" s="179"/>
      <c r="P581" s="175"/>
      <c r="Q581" s="178"/>
      <c r="R581" s="178"/>
      <c r="S581" s="179"/>
      <c r="T581" s="175"/>
      <c r="U581" s="175"/>
      <c r="V581" s="175"/>
      <c r="W581" s="179"/>
      <c r="X581" s="179"/>
      <c r="Y581" s="175"/>
      <c r="Z581" s="175"/>
      <c r="AA581" s="175"/>
      <c r="AB581" s="178"/>
      <c r="AC581" s="175"/>
      <c r="AD581" s="178"/>
      <c r="AE581" s="178"/>
      <c r="AF581" s="175"/>
      <c r="AG581" s="175"/>
      <c r="AH581" s="179"/>
      <c r="AI581" s="179"/>
      <c r="AJ581" s="179"/>
      <c r="AK581" s="179"/>
      <c r="AL581" s="179"/>
    </row>
    <row r="582" spans="1:38" s="131" customFormat="1">
      <c r="A582" s="209"/>
      <c r="B582" s="176"/>
      <c r="C582" s="177"/>
      <c r="D582" s="177"/>
      <c r="E582" s="178"/>
      <c r="F582" s="178"/>
      <c r="G582" s="178"/>
      <c r="H582" s="179"/>
      <c r="I582" s="179"/>
      <c r="J582" s="175"/>
      <c r="K582" s="175"/>
      <c r="L582" s="178"/>
      <c r="M582" s="175"/>
      <c r="N582" s="175"/>
      <c r="O582" s="179"/>
      <c r="P582" s="175"/>
      <c r="Q582" s="178"/>
      <c r="R582" s="178"/>
      <c r="S582" s="179"/>
      <c r="T582" s="175"/>
      <c r="U582" s="175"/>
      <c r="V582" s="175"/>
      <c r="W582" s="179"/>
      <c r="X582" s="179"/>
      <c r="Y582" s="175"/>
      <c r="Z582" s="175"/>
      <c r="AA582" s="175"/>
      <c r="AB582" s="178"/>
      <c r="AC582" s="175"/>
      <c r="AD582" s="178"/>
      <c r="AE582" s="178"/>
      <c r="AF582" s="175"/>
      <c r="AG582" s="175"/>
      <c r="AH582" s="179"/>
      <c r="AI582" s="179"/>
      <c r="AJ582" s="179"/>
      <c r="AK582" s="179"/>
      <c r="AL582" s="179"/>
    </row>
    <row r="583" spans="1:38" s="131" customFormat="1">
      <c r="A583" s="209"/>
      <c r="B583" s="176"/>
      <c r="C583" s="177"/>
      <c r="D583" s="177"/>
      <c r="E583" s="178"/>
      <c r="F583" s="178"/>
      <c r="G583" s="178"/>
      <c r="H583" s="179"/>
      <c r="I583" s="179"/>
      <c r="J583" s="175"/>
      <c r="K583" s="175"/>
      <c r="L583" s="178"/>
      <c r="M583" s="175"/>
      <c r="N583" s="175"/>
      <c r="O583" s="179"/>
      <c r="P583" s="175"/>
      <c r="Q583" s="178"/>
      <c r="R583" s="178"/>
      <c r="S583" s="179"/>
      <c r="T583" s="175"/>
      <c r="U583" s="175"/>
      <c r="V583" s="175"/>
      <c r="W583" s="179"/>
      <c r="X583" s="179"/>
      <c r="Y583" s="175"/>
      <c r="Z583" s="175"/>
      <c r="AA583" s="175"/>
      <c r="AB583" s="178"/>
      <c r="AC583" s="175"/>
      <c r="AD583" s="178"/>
      <c r="AE583" s="178"/>
      <c r="AF583" s="175"/>
      <c r="AG583" s="175"/>
      <c r="AH583" s="179"/>
      <c r="AI583" s="179"/>
      <c r="AJ583" s="179"/>
      <c r="AK583" s="179"/>
      <c r="AL583" s="179"/>
    </row>
    <row r="584" spans="1:38" s="131" customFormat="1">
      <c r="A584" s="209"/>
      <c r="B584" s="176"/>
      <c r="C584" s="177"/>
      <c r="D584" s="177"/>
      <c r="E584" s="178"/>
      <c r="F584" s="178"/>
      <c r="G584" s="178"/>
      <c r="H584" s="179"/>
      <c r="I584" s="179"/>
      <c r="J584" s="175"/>
      <c r="K584" s="175"/>
      <c r="L584" s="178"/>
      <c r="M584" s="175"/>
      <c r="N584" s="175"/>
      <c r="O584" s="179"/>
      <c r="P584" s="175"/>
      <c r="Q584" s="178"/>
      <c r="R584" s="178"/>
      <c r="S584" s="179"/>
      <c r="T584" s="175"/>
      <c r="U584" s="175"/>
      <c r="V584" s="175"/>
      <c r="W584" s="179"/>
      <c r="X584" s="179"/>
      <c r="Y584" s="175"/>
      <c r="Z584" s="175"/>
      <c r="AA584" s="175"/>
      <c r="AB584" s="178"/>
      <c r="AC584" s="175"/>
      <c r="AD584" s="178"/>
      <c r="AE584" s="178"/>
      <c r="AF584" s="175"/>
      <c r="AG584" s="175"/>
      <c r="AH584" s="179"/>
      <c r="AI584" s="179"/>
      <c r="AJ584" s="179"/>
      <c r="AK584" s="179"/>
      <c r="AL584" s="179"/>
    </row>
    <row r="585" spans="1:38">
      <c r="C585" s="177"/>
      <c r="D585" s="177"/>
      <c r="E585" s="178"/>
      <c r="F585" s="178"/>
      <c r="G585" s="178"/>
      <c r="H585" s="179"/>
      <c r="I585" s="179"/>
      <c r="J585" s="175"/>
      <c r="K585" s="175"/>
      <c r="M585" s="175"/>
      <c r="N585" s="175"/>
      <c r="O585" s="179"/>
      <c r="S585" s="179"/>
      <c r="T585" s="175"/>
      <c r="U585" s="175"/>
      <c r="V585" s="175"/>
      <c r="W585" s="179"/>
      <c r="X585" s="179"/>
      <c r="Y585" s="175"/>
      <c r="Z585" s="175"/>
      <c r="AA585" s="175"/>
      <c r="AB585" s="178"/>
      <c r="AC585" s="175"/>
      <c r="AD585" s="178"/>
      <c r="AE585" s="178"/>
      <c r="AF585" s="175"/>
      <c r="AG585" s="175"/>
      <c r="AH585" s="179"/>
      <c r="AI585" s="179"/>
      <c r="AJ585" s="179"/>
      <c r="AK585" s="179"/>
      <c r="AL585" s="179"/>
    </row>
    <row r="586" spans="1:38">
      <c r="C586" s="177"/>
      <c r="D586" s="177"/>
      <c r="E586" s="178"/>
      <c r="F586" s="178"/>
      <c r="G586" s="178"/>
      <c r="H586" s="179"/>
      <c r="I586" s="179"/>
      <c r="J586" s="175"/>
      <c r="K586" s="175"/>
      <c r="M586" s="175"/>
      <c r="N586" s="175"/>
      <c r="O586" s="179"/>
      <c r="S586" s="179"/>
      <c r="T586" s="175"/>
      <c r="U586" s="175"/>
      <c r="V586" s="175"/>
      <c r="W586" s="179"/>
      <c r="X586" s="179"/>
      <c r="Y586" s="175"/>
      <c r="Z586" s="175"/>
      <c r="AA586" s="175"/>
      <c r="AB586" s="178"/>
      <c r="AC586" s="175"/>
      <c r="AD586" s="178"/>
      <c r="AE586" s="178"/>
      <c r="AF586" s="175"/>
      <c r="AG586" s="175"/>
      <c r="AH586" s="179"/>
      <c r="AI586" s="179"/>
      <c r="AJ586" s="179"/>
      <c r="AK586" s="179"/>
    </row>
  </sheetData>
  <mergeCells count="776">
    <mergeCell ref="AL73:AL74"/>
    <mergeCell ref="J70:J72"/>
    <mergeCell ref="I134:I135"/>
    <mergeCell ref="J134:J136"/>
    <mergeCell ref="L118:L122"/>
    <mergeCell ref="AL95:AL97"/>
    <mergeCell ref="AL80:AL81"/>
    <mergeCell ref="AL127:AL128"/>
    <mergeCell ref="K115:K116"/>
    <mergeCell ref="I16:I18"/>
    <mergeCell ref="G16:G18"/>
    <mergeCell ref="H17:H18"/>
    <mergeCell ref="J16:J18"/>
    <mergeCell ref="K16:K18"/>
    <mergeCell ref="L16:L18"/>
    <mergeCell ref="J73:J74"/>
    <mergeCell ref="K73:K74"/>
    <mergeCell ref="L73:L74"/>
    <mergeCell ref="B134:B136"/>
    <mergeCell ref="J127:J128"/>
    <mergeCell ref="E158:E161"/>
    <mergeCell ref="F158:F161"/>
    <mergeCell ref="G158:G161"/>
    <mergeCell ref="J158:J161"/>
    <mergeCell ref="H73:H74"/>
    <mergeCell ref="I73:I74"/>
    <mergeCell ref="F73:F74"/>
    <mergeCell ref="G73:G74"/>
    <mergeCell ref="D156:D157"/>
    <mergeCell ref="J153:J155"/>
    <mergeCell ref="B158:B161"/>
    <mergeCell ref="C158:C161"/>
    <mergeCell ref="D158:D161"/>
    <mergeCell ref="E80:E81"/>
    <mergeCell ref="J80:J81"/>
    <mergeCell ref="F80:F81"/>
    <mergeCell ref="A70:A72"/>
    <mergeCell ref="A130:A131"/>
    <mergeCell ref="B95:B97"/>
    <mergeCell ref="F70:F72"/>
    <mergeCell ref="F92:F94"/>
    <mergeCell ref="F89:F91"/>
    <mergeCell ref="B73:B74"/>
    <mergeCell ref="C73:C74"/>
    <mergeCell ref="D73:D74"/>
    <mergeCell ref="E73:E74"/>
    <mergeCell ref="A73:A74"/>
    <mergeCell ref="AK80:AK81"/>
    <mergeCell ref="AK123:AK126"/>
    <mergeCell ref="AL153:AL155"/>
    <mergeCell ref="AL115:AL116"/>
    <mergeCell ref="A162:A166"/>
    <mergeCell ref="C162:C166"/>
    <mergeCell ref="D162:D166"/>
    <mergeCell ref="G162:G166"/>
    <mergeCell ref="B162:B166"/>
    <mergeCell ref="B130:B131"/>
    <mergeCell ref="A101:A102"/>
    <mergeCell ref="A103:A104"/>
    <mergeCell ref="A115:A116"/>
    <mergeCell ref="D80:D81"/>
    <mergeCell ref="AL111:AL113"/>
    <mergeCell ref="AL103:AL104"/>
    <mergeCell ref="AL158:AL161"/>
    <mergeCell ref="AL162:AL166"/>
    <mergeCell ref="AK118:AK122"/>
    <mergeCell ref="B137:B140"/>
    <mergeCell ref="G123:G126"/>
    <mergeCell ref="G109:G110"/>
    <mergeCell ref="G127:G128"/>
    <mergeCell ref="G115:G116"/>
    <mergeCell ref="AJ70:AJ72"/>
    <mergeCell ref="AG109:AG110"/>
    <mergeCell ref="AI92:AI94"/>
    <mergeCell ref="AG92:AG94"/>
    <mergeCell ref="AI103:AI104"/>
    <mergeCell ref="AI95:AI97"/>
    <mergeCell ref="AG101:AG102"/>
    <mergeCell ref="AJ118:AJ122"/>
    <mergeCell ref="AG137:AG140"/>
    <mergeCell ref="AI143:AI145"/>
    <mergeCell ref="AK156:AK157"/>
    <mergeCell ref="AJ169:AJ170"/>
    <mergeCell ref="AJ158:AJ161"/>
    <mergeCell ref="AI158:AI161"/>
    <mergeCell ref="AI178:AI179"/>
    <mergeCell ref="AH175:AH177"/>
    <mergeCell ref="AI175:AI177"/>
    <mergeCell ref="AF167:AF168"/>
    <mergeCell ref="AG167:AG168"/>
    <mergeCell ref="AG151:AG152"/>
    <mergeCell ref="AH151:AH152"/>
    <mergeCell ref="AG158:AG161"/>
    <mergeCell ref="AJ151:AJ152"/>
    <mergeCell ref="AL180:AL181"/>
    <mergeCell ref="AK70:AK72"/>
    <mergeCell ref="AK180:AK181"/>
    <mergeCell ref="AL70:AL72"/>
    <mergeCell ref="AJ180:AJ181"/>
    <mergeCell ref="AK162:AK166"/>
    <mergeCell ref="AK127:AK128"/>
    <mergeCell ref="AL134:AL136"/>
    <mergeCell ref="AL137:AL140"/>
    <mergeCell ref="AL123:AL126"/>
    <mergeCell ref="AL101:AL102"/>
    <mergeCell ref="AL169:AL170"/>
    <mergeCell ref="AK101:AK102"/>
    <mergeCell ref="AL151:AL152"/>
    <mergeCell ref="AL143:AL145"/>
    <mergeCell ref="AK134:AK136"/>
    <mergeCell ref="AL167:AL168"/>
    <mergeCell ref="AK167:AK168"/>
    <mergeCell ref="AJ175:AJ177"/>
    <mergeCell ref="AK175:AK177"/>
    <mergeCell ref="AJ178:AJ179"/>
    <mergeCell ref="AK178:AK179"/>
    <mergeCell ref="AK151:AK152"/>
    <mergeCell ref="AK143:AK145"/>
    <mergeCell ref="AL178:AL179"/>
    <mergeCell ref="AL175:AL177"/>
    <mergeCell ref="AL118:AL122"/>
    <mergeCell ref="AK66:AK67"/>
    <mergeCell ref="AK111:AK113"/>
    <mergeCell ref="B101:B102"/>
    <mergeCell ref="C66:C67"/>
    <mergeCell ref="B89:B91"/>
    <mergeCell ref="B92:B94"/>
    <mergeCell ref="C92:C94"/>
    <mergeCell ref="E70:E72"/>
    <mergeCell ref="C80:C81"/>
    <mergeCell ref="E178:E179"/>
    <mergeCell ref="D178:D179"/>
    <mergeCell ref="AL66:AL67"/>
    <mergeCell ref="AI151:AI152"/>
    <mergeCell ref="AI162:AI166"/>
    <mergeCell ref="AH169:AH170"/>
    <mergeCell ref="AI169:AI170"/>
    <mergeCell ref="AK158:AK161"/>
    <mergeCell ref="AH158:AH161"/>
    <mergeCell ref="AJ167:AJ168"/>
    <mergeCell ref="AK169:AK170"/>
    <mergeCell ref="AJ162:AJ166"/>
    <mergeCell ref="AI180:AI181"/>
    <mergeCell ref="AH180:AH181"/>
    <mergeCell ref="L169:L170"/>
    <mergeCell ref="K162:K166"/>
    <mergeCell ref="K169:K170"/>
    <mergeCell ref="C95:C97"/>
    <mergeCell ref="D95:D97"/>
    <mergeCell ref="M175:M177"/>
    <mergeCell ref="AF115:AF116"/>
    <mergeCell ref="K118:K122"/>
    <mergeCell ref="K180:K181"/>
    <mergeCell ref="G175:G177"/>
    <mergeCell ref="J175:J177"/>
    <mergeCell ref="G103:G104"/>
    <mergeCell ref="E109:E110"/>
    <mergeCell ref="AH178:AH179"/>
    <mergeCell ref="D101:D102"/>
    <mergeCell ref="E103:E104"/>
    <mergeCell ref="F153:F155"/>
    <mergeCell ref="C151:C152"/>
    <mergeCell ref="D151:D152"/>
    <mergeCell ref="E151:E152"/>
    <mergeCell ref="M180:M181"/>
    <mergeCell ref="C180:C181"/>
    <mergeCell ref="AK92:AK94"/>
    <mergeCell ref="AK103:AK104"/>
    <mergeCell ref="AK115:AK116"/>
    <mergeCell ref="AI118:AI122"/>
    <mergeCell ref="AJ134:AJ136"/>
    <mergeCell ref="AJ103:AJ104"/>
    <mergeCell ref="AJ109:AJ110"/>
    <mergeCell ref="AJ115:AJ116"/>
    <mergeCell ref="AJ130:AJ131"/>
    <mergeCell ref="A6:A7"/>
    <mergeCell ref="B6:B7"/>
    <mergeCell ref="C6:C7"/>
    <mergeCell ref="D6:D7"/>
    <mergeCell ref="K6:L6"/>
    <mergeCell ref="Z6:Z7"/>
    <mergeCell ref="AF6:AF7"/>
    <mergeCell ref="AG6:AG7"/>
    <mergeCell ref="AI6:AI7"/>
    <mergeCell ref="F6:F7"/>
    <mergeCell ref="G6:G7"/>
    <mergeCell ref="AH6:AH7"/>
    <mergeCell ref="W6:W7"/>
    <mergeCell ref="J6:J7"/>
    <mergeCell ref="M6:M7"/>
    <mergeCell ref="H6:H7"/>
    <mergeCell ref="X6:Y6"/>
    <mergeCell ref="AA6:AA7"/>
    <mergeCell ref="V6:V7"/>
    <mergeCell ref="AE6:AE7"/>
    <mergeCell ref="U6:U7"/>
    <mergeCell ref="P6:R6"/>
    <mergeCell ref="S6:T6"/>
    <mergeCell ref="I6:I7"/>
    <mergeCell ref="A1:D5"/>
    <mergeCell ref="E2:AI3"/>
    <mergeCell ref="K89:K91"/>
    <mergeCell ref="C101:C102"/>
    <mergeCell ref="AG143:AG145"/>
    <mergeCell ref="AH143:AH145"/>
    <mergeCell ref="K92:K94"/>
    <mergeCell ref="F101:F102"/>
    <mergeCell ref="G101:G102"/>
    <mergeCell ref="J101:J102"/>
    <mergeCell ref="E6:E7"/>
    <mergeCell ref="AF95:AF97"/>
    <mergeCell ref="AG95:AG97"/>
    <mergeCell ref="M101:M102"/>
    <mergeCell ref="K101:K102"/>
    <mergeCell ref="J95:J97"/>
    <mergeCell ref="AH101:AH102"/>
    <mergeCell ref="E4:AI5"/>
    <mergeCell ref="L101:L102"/>
    <mergeCell ref="A89:A91"/>
    <mergeCell ref="E101:E102"/>
    <mergeCell ref="D92:D94"/>
    <mergeCell ref="E92:E94"/>
    <mergeCell ref="B143:B145"/>
    <mergeCell ref="J92:J94"/>
    <mergeCell ref="AK89:AK91"/>
    <mergeCell ref="AG89:AG91"/>
    <mergeCell ref="AF89:AF91"/>
    <mergeCell ref="AI101:AI102"/>
    <mergeCell ref="AH95:AH97"/>
    <mergeCell ref="AB6:AB7"/>
    <mergeCell ref="AC6:AC7"/>
    <mergeCell ref="AD6:AD7"/>
    <mergeCell ref="AK95:AK97"/>
    <mergeCell ref="AJ101:AJ102"/>
    <mergeCell ref="K95:K97"/>
    <mergeCell ref="AF92:AF94"/>
    <mergeCell ref="J89:J91"/>
    <mergeCell ref="AI70:AI72"/>
    <mergeCell ref="K80:K81"/>
    <mergeCell ref="AI16:AI18"/>
    <mergeCell ref="AF80:AF81"/>
    <mergeCell ref="M80:M81"/>
    <mergeCell ref="L70:L72"/>
    <mergeCell ref="AF16:AF18"/>
    <mergeCell ref="AG70:AG72"/>
    <mergeCell ref="AF73:AF74"/>
    <mergeCell ref="AG73:AG74"/>
    <mergeCell ref="E1:AI1"/>
    <mergeCell ref="AJ143:AJ145"/>
    <mergeCell ref="G66:G67"/>
    <mergeCell ref="AF66:AF67"/>
    <mergeCell ref="AF111:AF113"/>
    <mergeCell ref="AH111:AH113"/>
    <mergeCell ref="AI111:AI113"/>
    <mergeCell ref="AJ111:AJ113"/>
    <mergeCell ref="K66:K67"/>
    <mergeCell ref="F66:F67"/>
    <mergeCell ref="AH92:AH94"/>
    <mergeCell ref="AJ4:AL5"/>
    <mergeCell ref="G89:G91"/>
    <mergeCell ref="M89:M91"/>
    <mergeCell ref="AL6:AL7"/>
    <mergeCell ref="AJ6:AJ7"/>
    <mergeCell ref="AK6:AK7"/>
    <mergeCell ref="F118:F122"/>
    <mergeCell ref="F111:F113"/>
    <mergeCell ref="E16:E18"/>
    <mergeCell ref="J66:J67"/>
    <mergeCell ref="AJ1:AL1"/>
    <mergeCell ref="AL89:AL91"/>
    <mergeCell ref="AJ2:AL3"/>
    <mergeCell ref="A151:A152"/>
    <mergeCell ref="A182:A184"/>
    <mergeCell ref="B182:B184"/>
    <mergeCell ref="C182:C184"/>
    <mergeCell ref="A95:A97"/>
    <mergeCell ref="C178:C179"/>
    <mergeCell ref="J180:J181"/>
    <mergeCell ref="E95:E97"/>
    <mergeCell ref="D180:D181"/>
    <mergeCell ref="E180:E181"/>
    <mergeCell ref="F180:F181"/>
    <mergeCell ref="J109:J110"/>
    <mergeCell ref="A109:A110"/>
    <mergeCell ref="A118:A122"/>
    <mergeCell ref="B118:B122"/>
    <mergeCell ref="C118:C122"/>
    <mergeCell ref="D118:D122"/>
    <mergeCell ref="G111:G113"/>
    <mergeCell ref="J111:J113"/>
    <mergeCell ref="B111:B113"/>
    <mergeCell ref="B109:B110"/>
    <mergeCell ref="C109:C110"/>
    <mergeCell ref="G178:G179"/>
    <mergeCell ref="J178:J179"/>
    <mergeCell ref="D66:D67"/>
    <mergeCell ref="E66:E67"/>
    <mergeCell ref="F115:F116"/>
    <mergeCell ref="D175:D177"/>
    <mergeCell ref="F178:F179"/>
    <mergeCell ref="B175:B177"/>
    <mergeCell ref="E175:E177"/>
    <mergeCell ref="F175:F177"/>
    <mergeCell ref="E169:E170"/>
    <mergeCell ref="B178:B179"/>
    <mergeCell ref="B70:B72"/>
    <mergeCell ref="D153:D155"/>
    <mergeCell ref="F143:F145"/>
    <mergeCell ref="D137:D140"/>
    <mergeCell ref="E137:E140"/>
    <mergeCell ref="F137:F140"/>
    <mergeCell ref="F162:F166"/>
    <mergeCell ref="F156:F157"/>
    <mergeCell ref="B169:B170"/>
    <mergeCell ref="B80:B81"/>
    <mergeCell ref="E118:E122"/>
    <mergeCell ref="F109:F110"/>
    <mergeCell ref="E167:E168"/>
    <mergeCell ref="E162:E166"/>
    <mergeCell ref="B16:B18"/>
    <mergeCell ref="A16:A18"/>
    <mergeCell ref="A158:A161"/>
    <mergeCell ref="A167:A168"/>
    <mergeCell ref="B156:B157"/>
    <mergeCell ref="C156:C157"/>
    <mergeCell ref="C167:C168"/>
    <mergeCell ref="D167:D168"/>
    <mergeCell ref="A82:A84"/>
    <mergeCell ref="D143:D145"/>
    <mergeCell ref="D89:D91"/>
    <mergeCell ref="C153:C155"/>
    <mergeCell ref="A153:A155"/>
    <mergeCell ref="B66:B67"/>
    <mergeCell ref="D103:D104"/>
    <mergeCell ref="A156:A157"/>
    <mergeCell ref="B115:B116"/>
    <mergeCell ref="C115:C116"/>
    <mergeCell ref="A127:A128"/>
    <mergeCell ref="A80:A81"/>
    <mergeCell ref="A123:A126"/>
    <mergeCell ref="A92:A94"/>
    <mergeCell ref="A111:A113"/>
    <mergeCell ref="C111:C113"/>
    <mergeCell ref="A180:A181"/>
    <mergeCell ref="C175:C177"/>
    <mergeCell ref="A175:A177"/>
    <mergeCell ref="B180:B181"/>
    <mergeCell ref="D115:D116"/>
    <mergeCell ref="B103:B104"/>
    <mergeCell ref="A66:A67"/>
    <mergeCell ref="C127:C128"/>
    <mergeCell ref="D127:D128"/>
    <mergeCell ref="C103:C104"/>
    <mergeCell ref="D109:D110"/>
    <mergeCell ref="A134:A136"/>
    <mergeCell ref="A137:A140"/>
    <mergeCell ref="B153:B155"/>
    <mergeCell ref="A143:A145"/>
    <mergeCell ref="C89:C91"/>
    <mergeCell ref="C70:C72"/>
    <mergeCell ref="D70:D72"/>
    <mergeCell ref="A169:A170"/>
    <mergeCell ref="B127:B128"/>
    <mergeCell ref="B123:B126"/>
    <mergeCell ref="B82:B84"/>
    <mergeCell ref="A178:A179"/>
    <mergeCell ref="D111:D113"/>
    <mergeCell ref="C134:C136"/>
    <mergeCell ref="C137:C140"/>
    <mergeCell ref="C123:C126"/>
    <mergeCell ref="C16:C18"/>
    <mergeCell ref="D16:D18"/>
    <mergeCell ref="G153:G155"/>
    <mergeCell ref="E156:E157"/>
    <mergeCell ref="E153:E155"/>
    <mergeCell ref="C169:C170"/>
    <mergeCell ref="D169:D170"/>
    <mergeCell ref="C82:C84"/>
    <mergeCell ref="D82:D84"/>
    <mergeCell ref="E82:E84"/>
    <mergeCell ref="F82:F84"/>
    <mergeCell ref="G82:G84"/>
    <mergeCell ref="C130:C131"/>
    <mergeCell ref="D130:D131"/>
    <mergeCell ref="E130:E131"/>
    <mergeCell ref="F130:F131"/>
    <mergeCell ref="G130:G131"/>
    <mergeCell ref="F127:F128"/>
    <mergeCell ref="F16:F18"/>
    <mergeCell ref="E143:E145"/>
    <mergeCell ref="E115:E116"/>
    <mergeCell ref="F95:F97"/>
    <mergeCell ref="H151:H152"/>
    <mergeCell ref="G70:G72"/>
    <mergeCell ref="F151:F152"/>
    <mergeCell ref="G151:G152"/>
    <mergeCell ref="I151:I152"/>
    <mergeCell ref="E182:E184"/>
    <mergeCell ref="F182:F184"/>
    <mergeCell ref="G182:G184"/>
    <mergeCell ref="E123:E126"/>
    <mergeCell ref="E89:E91"/>
    <mergeCell ref="E134:E136"/>
    <mergeCell ref="G156:G157"/>
    <mergeCell ref="F167:F168"/>
    <mergeCell ref="I89:I91"/>
    <mergeCell ref="I92:I94"/>
    <mergeCell ref="I95:I97"/>
    <mergeCell ref="E127:E128"/>
    <mergeCell ref="E111:E113"/>
    <mergeCell ref="G95:G97"/>
    <mergeCell ref="G92:G94"/>
    <mergeCell ref="G80:G81"/>
    <mergeCell ref="G167:G168"/>
    <mergeCell ref="J103:J104"/>
    <mergeCell ref="K123:K126"/>
    <mergeCell ref="K153:K155"/>
    <mergeCell ref="K143:K145"/>
    <mergeCell ref="D182:D184"/>
    <mergeCell ref="K127:K128"/>
    <mergeCell ref="K137:K140"/>
    <mergeCell ref="F169:F170"/>
    <mergeCell ref="K103:K104"/>
    <mergeCell ref="F103:F104"/>
    <mergeCell ref="D134:D136"/>
    <mergeCell ref="D123:D126"/>
    <mergeCell ref="J156:J157"/>
    <mergeCell ref="J151:J152"/>
    <mergeCell ref="K151:K152"/>
    <mergeCell ref="K156:K157"/>
    <mergeCell ref="K109:K110"/>
    <mergeCell ref="K158:K161"/>
    <mergeCell ref="J123:J126"/>
    <mergeCell ref="J130:J131"/>
    <mergeCell ref="K167:K168"/>
    <mergeCell ref="J167:J168"/>
    <mergeCell ref="J162:J166"/>
    <mergeCell ref="F134:F136"/>
    <mergeCell ref="G134:G136"/>
    <mergeCell ref="G137:G140"/>
    <mergeCell ref="J169:J170"/>
    <mergeCell ref="G169:G170"/>
    <mergeCell ref="L127:L128"/>
    <mergeCell ref="G118:G122"/>
    <mergeCell ref="J115:J116"/>
    <mergeCell ref="F123:F126"/>
    <mergeCell ref="J118:J122"/>
    <mergeCell ref="L156:L157"/>
    <mergeCell ref="L123:L126"/>
    <mergeCell ref="L153:L155"/>
    <mergeCell ref="L143:L145"/>
    <mergeCell ref="AK8:AK9"/>
    <mergeCell ref="AL8:AL9"/>
    <mergeCell ref="AF13:AF14"/>
    <mergeCell ref="AK13:AK14"/>
    <mergeCell ref="AL13:AL14"/>
    <mergeCell ref="AL16:AL18"/>
    <mergeCell ref="AH8:AH9"/>
    <mergeCell ref="AI8:AI9"/>
    <mergeCell ref="M169:M170"/>
    <mergeCell ref="AF169:AF170"/>
    <mergeCell ref="M158:M161"/>
    <mergeCell ref="AF137:AF140"/>
    <mergeCell ref="AF143:AF145"/>
    <mergeCell ref="M143:M145"/>
    <mergeCell ref="AI153:AI155"/>
    <mergeCell ref="M137:M140"/>
    <mergeCell ref="AG162:AG166"/>
    <mergeCell ref="AF162:AF166"/>
    <mergeCell ref="AF151:AF152"/>
    <mergeCell ref="AF158:AF161"/>
    <mergeCell ref="AI156:AI157"/>
    <mergeCell ref="M162:M166"/>
    <mergeCell ref="M151:M152"/>
    <mergeCell ref="AK16:AK18"/>
    <mergeCell ref="M13:M14"/>
    <mergeCell ref="M66:M67"/>
    <mergeCell ref="M156:M157"/>
    <mergeCell ref="M127:M128"/>
    <mergeCell ref="M153:M155"/>
    <mergeCell ref="AJ92:AJ94"/>
    <mergeCell ref="AK109:AK110"/>
    <mergeCell ref="AL109:AL110"/>
    <mergeCell ref="AJ95:AJ97"/>
    <mergeCell ref="AG134:AG136"/>
    <mergeCell ref="AH115:AH116"/>
    <mergeCell ref="AK153:AK155"/>
    <mergeCell ref="AL156:AL157"/>
    <mergeCell ref="AL82:AL84"/>
    <mergeCell ref="AK130:AK131"/>
    <mergeCell ref="AL130:AL131"/>
    <mergeCell ref="AJ153:AJ155"/>
    <mergeCell ref="AJ156:AJ157"/>
    <mergeCell ref="M92:M94"/>
    <mergeCell ref="AF101:AF102"/>
    <mergeCell ref="AH89:AH91"/>
    <mergeCell ref="M95:M97"/>
    <mergeCell ref="AL92:AL94"/>
    <mergeCell ref="M123:M126"/>
    <mergeCell ref="AG180:AG181"/>
    <mergeCell ref="AH167:AH168"/>
    <mergeCell ref="AI167:AI168"/>
    <mergeCell ref="AF180:AF181"/>
    <mergeCell ref="AG169:AG170"/>
    <mergeCell ref="AG80:AG81"/>
    <mergeCell ref="AG123:AG126"/>
    <mergeCell ref="AF127:AF128"/>
    <mergeCell ref="AH118:AH122"/>
    <mergeCell ref="AH156:AH157"/>
    <mergeCell ref="AG178:AG179"/>
    <mergeCell ref="AI134:AI136"/>
    <mergeCell ref="AH103:AH104"/>
    <mergeCell ref="AH109:AH110"/>
    <mergeCell ref="AI109:AI110"/>
    <mergeCell ref="AI115:AI116"/>
    <mergeCell ref="AH130:AH131"/>
    <mergeCell ref="AI130:AI131"/>
    <mergeCell ref="AF103:AF104"/>
    <mergeCell ref="AF156:AF157"/>
    <mergeCell ref="AH123:AH126"/>
    <mergeCell ref="AH153:AH155"/>
    <mergeCell ref="AF141:AF142"/>
    <mergeCell ref="AG141:AG142"/>
    <mergeCell ref="J8:J9"/>
    <mergeCell ref="A8:A9"/>
    <mergeCell ref="K8:K9"/>
    <mergeCell ref="B13:B14"/>
    <mergeCell ref="C13:C14"/>
    <mergeCell ref="D13:D14"/>
    <mergeCell ref="E13:E14"/>
    <mergeCell ref="F13:F14"/>
    <mergeCell ref="G13:G14"/>
    <mergeCell ref="J13:J14"/>
    <mergeCell ref="A13:A14"/>
    <mergeCell ref="K13:K14"/>
    <mergeCell ref="B8:B9"/>
    <mergeCell ref="C8:C9"/>
    <mergeCell ref="D8:D9"/>
    <mergeCell ref="E8:E9"/>
    <mergeCell ref="F8:F9"/>
    <mergeCell ref="G8:G9"/>
    <mergeCell ref="M167:M168"/>
    <mergeCell ref="K130:K131"/>
    <mergeCell ref="L130:L131"/>
    <mergeCell ref="M70:M72"/>
    <mergeCell ref="M141:M142"/>
    <mergeCell ref="L52:L54"/>
    <mergeCell ref="M52:M54"/>
    <mergeCell ref="L59:L61"/>
    <mergeCell ref="M59:M61"/>
    <mergeCell ref="L158:L161"/>
    <mergeCell ref="L162:L166"/>
    <mergeCell ref="L103:L104"/>
    <mergeCell ref="L151:L152"/>
    <mergeCell ref="L95:L97"/>
    <mergeCell ref="L92:L94"/>
    <mergeCell ref="L111:L113"/>
    <mergeCell ref="M111:M113"/>
    <mergeCell ref="L80:L81"/>
    <mergeCell ref="K70:K72"/>
    <mergeCell ref="M103:M104"/>
    <mergeCell ref="L109:L110"/>
    <mergeCell ref="L66:L67"/>
    <mergeCell ref="L89:L91"/>
    <mergeCell ref="M73:M74"/>
    <mergeCell ref="M130:M131"/>
    <mergeCell ref="AG130:AG131"/>
    <mergeCell ref="AF118:AF122"/>
    <mergeCell ref="AH80:AH81"/>
    <mergeCell ref="M134:M136"/>
    <mergeCell ref="AF123:AF126"/>
    <mergeCell ref="L137:L140"/>
    <mergeCell ref="M109:M110"/>
    <mergeCell ref="M16:M18"/>
    <mergeCell ref="AH66:AH67"/>
    <mergeCell ref="AH182:AH184"/>
    <mergeCell ref="AI182:AI184"/>
    <mergeCell ref="AJ182:AJ184"/>
    <mergeCell ref="AK182:AK184"/>
    <mergeCell ref="AL182:AL184"/>
    <mergeCell ref="L8:L9"/>
    <mergeCell ref="M8:M9"/>
    <mergeCell ref="AF8:AF9"/>
    <mergeCell ref="AG8:AG9"/>
    <mergeCell ref="AF153:AF155"/>
    <mergeCell ref="AG156:AG157"/>
    <mergeCell ref="AH70:AH72"/>
    <mergeCell ref="AG16:AG18"/>
    <mergeCell ref="AF134:AF136"/>
    <mergeCell ref="AF70:AF72"/>
    <mergeCell ref="AG66:AG67"/>
    <mergeCell ref="AG103:AG104"/>
    <mergeCell ref="L13:L14"/>
    <mergeCell ref="AH16:AH18"/>
    <mergeCell ref="AH134:AH136"/>
    <mergeCell ref="L178:L179"/>
    <mergeCell ref="L115:L116"/>
    <mergeCell ref="M178:M179"/>
    <mergeCell ref="AH162:AH166"/>
    <mergeCell ref="N6:O6"/>
    <mergeCell ref="AG13:AG14"/>
    <mergeCell ref="AH127:AH128"/>
    <mergeCell ref="AJ127:AJ128"/>
    <mergeCell ref="AI127:AI128"/>
    <mergeCell ref="AI123:AI126"/>
    <mergeCell ref="AH13:AH14"/>
    <mergeCell ref="AI13:AI14"/>
    <mergeCell ref="AJ13:AJ14"/>
    <mergeCell ref="AG127:AG128"/>
    <mergeCell ref="AI89:AI91"/>
    <mergeCell ref="AI80:AI81"/>
    <mergeCell ref="AJ16:AJ18"/>
    <mergeCell ref="AI66:AI67"/>
    <mergeCell ref="AJ66:AJ67"/>
    <mergeCell ref="AF109:AF110"/>
    <mergeCell ref="AJ8:AJ9"/>
    <mergeCell ref="AF52:AF54"/>
    <mergeCell ref="AG111:AG113"/>
    <mergeCell ref="AJ123:AJ126"/>
    <mergeCell ref="AJ80:AJ81"/>
    <mergeCell ref="AJ89:AJ91"/>
    <mergeCell ref="M182:M184"/>
    <mergeCell ref="J82:J84"/>
    <mergeCell ref="K82:K84"/>
    <mergeCell ref="L82:L84"/>
    <mergeCell ref="M82:M84"/>
    <mergeCell ref="AF82:AF84"/>
    <mergeCell ref="AG82:AG84"/>
    <mergeCell ref="AG115:AG116"/>
    <mergeCell ref="AG118:AG122"/>
    <mergeCell ref="M115:M116"/>
    <mergeCell ref="M118:M122"/>
    <mergeCell ref="K134:K136"/>
    <mergeCell ref="J183:J184"/>
    <mergeCell ref="AF182:AF184"/>
    <mergeCell ref="AG182:AG184"/>
    <mergeCell ref="AG153:AG155"/>
    <mergeCell ref="K111:K113"/>
    <mergeCell ref="AF175:AF177"/>
    <mergeCell ref="AG175:AG177"/>
    <mergeCell ref="L180:L181"/>
    <mergeCell ref="K178:K179"/>
    <mergeCell ref="K175:K177"/>
    <mergeCell ref="AF178:AF179"/>
    <mergeCell ref="L134:L136"/>
    <mergeCell ref="B141:B142"/>
    <mergeCell ref="C141:C142"/>
    <mergeCell ref="D141:D142"/>
    <mergeCell ref="E141:E142"/>
    <mergeCell ref="F141:F142"/>
    <mergeCell ref="G141:G142"/>
    <mergeCell ref="K141:K142"/>
    <mergeCell ref="L141:L142"/>
    <mergeCell ref="K182:K184"/>
    <mergeCell ref="L182:L184"/>
    <mergeCell ref="L167:L168"/>
    <mergeCell ref="L175:L177"/>
    <mergeCell ref="G180:G181"/>
    <mergeCell ref="G143:G145"/>
    <mergeCell ref="J143:J145"/>
    <mergeCell ref="C143:C145"/>
    <mergeCell ref="B151:B152"/>
    <mergeCell ref="B167:B168"/>
    <mergeCell ref="AL141:AL142"/>
    <mergeCell ref="N138:N139"/>
    <mergeCell ref="A26:A27"/>
    <mergeCell ref="B26:B27"/>
    <mergeCell ref="C26:C27"/>
    <mergeCell ref="D26:D27"/>
    <mergeCell ref="E26:E27"/>
    <mergeCell ref="F26:F27"/>
    <mergeCell ref="G26:G27"/>
    <mergeCell ref="H26:H27"/>
    <mergeCell ref="I26:I27"/>
    <mergeCell ref="J26:J27"/>
    <mergeCell ref="K26:K27"/>
    <mergeCell ref="L26:L27"/>
    <mergeCell ref="M26:M27"/>
    <mergeCell ref="P26:P27"/>
    <mergeCell ref="A28:A31"/>
    <mergeCell ref="B28:B31"/>
    <mergeCell ref="C28:C31"/>
    <mergeCell ref="D28:D31"/>
    <mergeCell ref="E28:E31"/>
    <mergeCell ref="F28:F31"/>
    <mergeCell ref="G28:G31"/>
    <mergeCell ref="A141:A142"/>
    <mergeCell ref="AL28:AL31"/>
    <mergeCell ref="A32:A33"/>
    <mergeCell ref="B32:B33"/>
    <mergeCell ref="C32:C33"/>
    <mergeCell ref="D32:D33"/>
    <mergeCell ref="E32:E33"/>
    <mergeCell ref="F32:F33"/>
    <mergeCell ref="G32:G33"/>
    <mergeCell ref="J32:J33"/>
    <mergeCell ref="K32:K33"/>
    <mergeCell ref="L32:L33"/>
    <mergeCell ref="M32:M33"/>
    <mergeCell ref="AF32:AF33"/>
    <mergeCell ref="J28:J31"/>
    <mergeCell ref="K28:K31"/>
    <mergeCell ref="L28:L31"/>
    <mergeCell ref="M28:M31"/>
    <mergeCell ref="AG28:AG31"/>
    <mergeCell ref="A48:A51"/>
    <mergeCell ref="B48:B51"/>
    <mergeCell ref="C48:C51"/>
    <mergeCell ref="D48:D51"/>
    <mergeCell ref="E48:E51"/>
    <mergeCell ref="F48:F51"/>
    <mergeCell ref="G48:G51"/>
    <mergeCell ref="J48:J51"/>
    <mergeCell ref="K48:K51"/>
    <mergeCell ref="L48:L51"/>
    <mergeCell ref="M48:M51"/>
    <mergeCell ref="AF48:AF51"/>
    <mergeCell ref="AG48:AG51"/>
    <mergeCell ref="AL48:AL51"/>
    <mergeCell ref="AL52:AL54"/>
    <mergeCell ref="A55:A57"/>
    <mergeCell ref="B55:B57"/>
    <mergeCell ref="C55:C57"/>
    <mergeCell ref="D55:D57"/>
    <mergeCell ref="E55:E57"/>
    <mergeCell ref="F55:F57"/>
    <mergeCell ref="G55:G57"/>
    <mergeCell ref="J55:J57"/>
    <mergeCell ref="K55:K57"/>
    <mergeCell ref="L55:L57"/>
    <mergeCell ref="M55:M57"/>
    <mergeCell ref="AF55:AF57"/>
    <mergeCell ref="AG55:AG57"/>
    <mergeCell ref="AL55:AL57"/>
    <mergeCell ref="A52:A54"/>
    <mergeCell ref="B52:B54"/>
    <mergeCell ref="C52:C54"/>
    <mergeCell ref="D52:D54"/>
    <mergeCell ref="E52:E54"/>
    <mergeCell ref="F52:F54"/>
    <mergeCell ref="G52:G54"/>
    <mergeCell ref="J52:J54"/>
    <mergeCell ref="K52:K54"/>
    <mergeCell ref="B59:B61"/>
    <mergeCell ref="C59:C61"/>
    <mergeCell ref="D59:D61"/>
    <mergeCell ref="E59:E61"/>
    <mergeCell ref="F59:F61"/>
    <mergeCell ref="G59:G61"/>
    <mergeCell ref="J59:J61"/>
    <mergeCell ref="K59:K61"/>
    <mergeCell ref="AG52:AG54"/>
    <mergeCell ref="AF26:AF27"/>
    <mergeCell ref="AG26:AG27"/>
    <mergeCell ref="AF28:AF31"/>
    <mergeCell ref="AG32:AG33"/>
    <mergeCell ref="AL32:AL33"/>
    <mergeCell ref="AF59:AF61"/>
    <mergeCell ref="AG59:AG61"/>
    <mergeCell ref="AL59:AL61"/>
    <mergeCell ref="A62:A64"/>
    <mergeCell ref="B62:B64"/>
    <mergeCell ref="C62:C64"/>
    <mergeCell ref="D62:D64"/>
    <mergeCell ref="E62:E64"/>
    <mergeCell ref="F62:F64"/>
    <mergeCell ref="G62:G64"/>
    <mergeCell ref="J62:J64"/>
    <mergeCell ref="K62:K64"/>
    <mergeCell ref="L62:L64"/>
    <mergeCell ref="M62:M64"/>
    <mergeCell ref="AF62:AF64"/>
    <mergeCell ref="AG62:AG64"/>
    <mergeCell ref="AJ62:AJ64"/>
    <mergeCell ref="AL62:AL64"/>
    <mergeCell ref="A59:A61"/>
  </mergeCells>
  <conditionalFormatting sqref="M114 M123:N123 M127 M6:N7 M190:N1048576 M134:M137 M188:M189 M8:M14 M76 M171:M181 M78 M79:N81 M82 M130 M132 M105:M109 M73 M75:N75 M139:M140 M87:M89 M16:N25 M66:N67 M70:N72 M68:M69">
    <cfRule type="cellIs" dxfId="2949" priority="4251" operator="equal">
      <formula>"B5"</formula>
    </cfRule>
    <cfRule type="cellIs" dxfId="2948" priority="4252" operator="equal">
      <formula>"B4"</formula>
    </cfRule>
    <cfRule type="cellIs" dxfId="2947" priority="4253" operator="equal">
      <formula>"B3"</formula>
    </cfRule>
    <cfRule type="cellIs" dxfId="2946" priority="4254" operator="equal">
      <formula>"B2"</formula>
    </cfRule>
    <cfRule type="cellIs" dxfId="2945" priority="4255" operator="equal">
      <formula>"B1"</formula>
    </cfRule>
    <cfRule type="cellIs" dxfId="2944" priority="4256" operator="equal">
      <formula>"M4"</formula>
    </cfRule>
    <cfRule type="cellIs" dxfId="2943" priority="4257" operator="equal">
      <formula>"M3"</formula>
    </cfRule>
    <cfRule type="cellIs" dxfId="2942" priority="4258" operator="equal">
      <formula>"M2"</formula>
    </cfRule>
    <cfRule type="cellIs" dxfId="2941" priority="4259" operator="equal">
      <formula>"M1"</formula>
    </cfRule>
    <cfRule type="cellIs" dxfId="2940" priority="4260" operator="equal">
      <formula>"E9"</formula>
    </cfRule>
    <cfRule type="cellIs" dxfId="2939" priority="4261" operator="equal">
      <formula>"E8"</formula>
    </cfRule>
    <cfRule type="cellIs" dxfId="2938" priority="4262" operator="equal">
      <formula>"E7"</formula>
    </cfRule>
    <cfRule type="cellIs" dxfId="2937" priority="4263" operator="equal">
      <formula>"E6"</formula>
    </cfRule>
    <cfRule type="cellIs" dxfId="2936" priority="4264" operator="equal">
      <formula>"E5"</formula>
    </cfRule>
    <cfRule type="cellIs" dxfId="2935" priority="4265" operator="equal">
      <formula>"E4"</formula>
    </cfRule>
    <cfRule type="cellIs" dxfId="2934" priority="4266" operator="equal">
      <formula>"E3"</formula>
    </cfRule>
    <cfRule type="cellIs" dxfId="2933" priority="4267" operator="equal">
      <formula>"E2"</formula>
    </cfRule>
    <cfRule type="cellIs" dxfId="2932" priority="4268" operator="equal">
      <formula>"E1"</formula>
    </cfRule>
    <cfRule type="cellIs" dxfId="2931" priority="4269" operator="equal">
      <formula>"A7"</formula>
    </cfRule>
    <cfRule type="cellIs" dxfId="2930" priority="4270" operator="equal">
      <formula>"A5"</formula>
    </cfRule>
    <cfRule type="cellIs" dxfId="2929" priority="4271" operator="equal">
      <formula>"A6"</formula>
    </cfRule>
    <cfRule type="cellIs" dxfId="2928" priority="4272" operator="equal">
      <formula>"A4"</formula>
    </cfRule>
    <cfRule type="cellIs" dxfId="2927" priority="4273" operator="equal">
      <formula>"A3"</formula>
    </cfRule>
    <cfRule type="cellIs" dxfId="2926" priority="4274" operator="equal">
      <formula>"A2"</formula>
    </cfRule>
    <cfRule type="cellIs" dxfId="2925" priority="4275" operator="equal">
      <formula>"A1"</formula>
    </cfRule>
  </conditionalFormatting>
  <conditionalFormatting sqref="M143:N144">
    <cfRule type="cellIs" dxfId="2924" priority="3976" operator="equal">
      <formula>"B5"</formula>
    </cfRule>
    <cfRule type="cellIs" dxfId="2923" priority="3977" operator="equal">
      <formula>"B4"</formula>
    </cfRule>
    <cfRule type="cellIs" dxfId="2922" priority="3978" operator="equal">
      <formula>"B3"</formula>
    </cfRule>
    <cfRule type="cellIs" dxfId="2921" priority="3979" operator="equal">
      <formula>"B2"</formula>
    </cfRule>
    <cfRule type="cellIs" dxfId="2920" priority="3980" operator="equal">
      <formula>"B1"</formula>
    </cfRule>
    <cfRule type="cellIs" dxfId="2919" priority="3981" operator="equal">
      <formula>"M4"</formula>
    </cfRule>
    <cfRule type="cellIs" dxfId="2918" priority="3982" operator="equal">
      <formula>"M3"</formula>
    </cfRule>
    <cfRule type="cellIs" dxfId="2917" priority="3983" operator="equal">
      <formula>"M2"</formula>
    </cfRule>
    <cfRule type="cellIs" dxfId="2916" priority="3984" operator="equal">
      <formula>"M1"</formula>
    </cfRule>
    <cfRule type="cellIs" dxfId="2915" priority="3985" operator="equal">
      <formula>"E9"</formula>
    </cfRule>
    <cfRule type="cellIs" dxfId="2914" priority="3986" operator="equal">
      <formula>"E8"</formula>
    </cfRule>
    <cfRule type="cellIs" dxfId="2913" priority="3987" operator="equal">
      <formula>"E7"</formula>
    </cfRule>
    <cfRule type="cellIs" dxfId="2912" priority="3988" operator="equal">
      <formula>"E6"</formula>
    </cfRule>
    <cfRule type="cellIs" dxfId="2911" priority="3989" operator="equal">
      <formula>"E5"</formula>
    </cfRule>
    <cfRule type="cellIs" dxfId="2910" priority="3990" operator="equal">
      <formula>"E4"</formula>
    </cfRule>
    <cfRule type="cellIs" dxfId="2909" priority="3991" operator="equal">
      <formula>"E3"</formula>
    </cfRule>
    <cfRule type="cellIs" dxfId="2908" priority="3992" operator="equal">
      <formula>"E2"</formula>
    </cfRule>
    <cfRule type="cellIs" dxfId="2907" priority="3993" operator="equal">
      <formula>"E1"</formula>
    </cfRule>
    <cfRule type="cellIs" dxfId="2906" priority="3994" operator="equal">
      <formula>"A7"</formula>
    </cfRule>
    <cfRule type="cellIs" dxfId="2905" priority="3995" operator="equal">
      <formula>"A5"</formula>
    </cfRule>
    <cfRule type="cellIs" dxfId="2904" priority="3996" operator="equal">
      <formula>"A6"</formula>
    </cfRule>
    <cfRule type="cellIs" dxfId="2903" priority="3997" operator="equal">
      <formula>"A4"</formula>
    </cfRule>
    <cfRule type="cellIs" dxfId="2902" priority="3998" operator="equal">
      <formula>"A3"</formula>
    </cfRule>
    <cfRule type="cellIs" dxfId="2901" priority="3999" operator="equal">
      <formula>"A2"</formula>
    </cfRule>
    <cfRule type="cellIs" dxfId="2900" priority="4000" operator="equal">
      <formula>"A1"</formula>
    </cfRule>
  </conditionalFormatting>
  <conditionalFormatting sqref="M146">
    <cfRule type="cellIs" dxfId="2899" priority="3951" operator="equal">
      <formula>"B5"</formula>
    </cfRule>
    <cfRule type="cellIs" dxfId="2898" priority="3952" operator="equal">
      <formula>"B4"</formula>
    </cfRule>
    <cfRule type="cellIs" dxfId="2897" priority="3953" operator="equal">
      <formula>"B3"</formula>
    </cfRule>
    <cfRule type="cellIs" dxfId="2896" priority="3954" operator="equal">
      <formula>"B2"</formula>
    </cfRule>
    <cfRule type="cellIs" dxfId="2895" priority="3955" operator="equal">
      <formula>"B1"</formula>
    </cfRule>
    <cfRule type="cellIs" dxfId="2894" priority="3956" operator="equal">
      <formula>"M4"</formula>
    </cfRule>
    <cfRule type="cellIs" dxfId="2893" priority="3957" operator="equal">
      <formula>"M3"</formula>
    </cfRule>
    <cfRule type="cellIs" dxfId="2892" priority="3958" operator="equal">
      <formula>"M2"</formula>
    </cfRule>
    <cfRule type="cellIs" dxfId="2891" priority="3959" operator="equal">
      <formula>"M1"</formula>
    </cfRule>
    <cfRule type="cellIs" dxfId="2890" priority="3960" operator="equal">
      <formula>"E9"</formula>
    </cfRule>
    <cfRule type="cellIs" dxfId="2889" priority="3961" operator="equal">
      <formula>"E8"</formula>
    </cfRule>
    <cfRule type="cellIs" dxfId="2888" priority="3962" operator="equal">
      <formula>"E7"</formula>
    </cfRule>
    <cfRule type="cellIs" dxfId="2887" priority="3963" operator="equal">
      <formula>"E6"</formula>
    </cfRule>
    <cfRule type="cellIs" dxfId="2886" priority="3964" operator="equal">
      <formula>"E5"</formula>
    </cfRule>
    <cfRule type="cellIs" dxfId="2885" priority="3965" operator="equal">
      <formula>"E4"</formula>
    </cfRule>
    <cfRule type="cellIs" dxfId="2884" priority="3966" operator="equal">
      <formula>"E3"</formula>
    </cfRule>
    <cfRule type="cellIs" dxfId="2883" priority="3967" operator="equal">
      <formula>"E2"</formula>
    </cfRule>
    <cfRule type="cellIs" dxfId="2882" priority="3968" operator="equal">
      <formula>"E1"</formula>
    </cfRule>
    <cfRule type="cellIs" dxfId="2881" priority="3969" operator="equal">
      <formula>"A7"</formula>
    </cfRule>
    <cfRule type="cellIs" dxfId="2880" priority="3970" operator="equal">
      <formula>"A5"</formula>
    </cfRule>
    <cfRule type="cellIs" dxfId="2879" priority="3971" operator="equal">
      <formula>"A6"</formula>
    </cfRule>
    <cfRule type="cellIs" dxfId="2878" priority="3972" operator="equal">
      <formula>"A4"</formula>
    </cfRule>
    <cfRule type="cellIs" dxfId="2877" priority="3973" operator="equal">
      <formula>"A3"</formula>
    </cfRule>
    <cfRule type="cellIs" dxfId="2876" priority="3974" operator="equal">
      <formula>"A2"</formula>
    </cfRule>
    <cfRule type="cellIs" dxfId="2875" priority="3975" operator="equal">
      <formula>"A1"</formula>
    </cfRule>
  </conditionalFormatting>
  <conditionalFormatting sqref="M92">
    <cfRule type="cellIs" dxfId="2874" priority="3876" operator="equal">
      <formula>"B5"</formula>
    </cfRule>
    <cfRule type="cellIs" dxfId="2873" priority="3877" operator="equal">
      <formula>"B4"</formula>
    </cfRule>
    <cfRule type="cellIs" dxfId="2872" priority="3878" operator="equal">
      <formula>"B3"</formula>
    </cfRule>
    <cfRule type="cellIs" dxfId="2871" priority="3879" operator="equal">
      <formula>"B2"</formula>
    </cfRule>
    <cfRule type="cellIs" dxfId="2870" priority="3880" operator="equal">
      <formula>"B1"</formula>
    </cfRule>
    <cfRule type="cellIs" dxfId="2869" priority="3881" operator="equal">
      <formula>"M4"</formula>
    </cfRule>
    <cfRule type="cellIs" dxfId="2868" priority="3882" operator="equal">
      <formula>"M3"</formula>
    </cfRule>
    <cfRule type="cellIs" dxfId="2867" priority="3883" operator="equal">
      <formula>"M2"</formula>
    </cfRule>
    <cfRule type="cellIs" dxfId="2866" priority="3884" operator="equal">
      <formula>"M1"</formula>
    </cfRule>
    <cfRule type="cellIs" dxfId="2865" priority="3885" operator="equal">
      <formula>"E9"</formula>
    </cfRule>
    <cfRule type="cellIs" dxfId="2864" priority="3886" operator="equal">
      <formula>"E8"</formula>
    </cfRule>
    <cfRule type="cellIs" dxfId="2863" priority="3887" operator="equal">
      <formula>"E7"</formula>
    </cfRule>
    <cfRule type="cellIs" dxfId="2862" priority="3888" operator="equal">
      <formula>"E6"</formula>
    </cfRule>
    <cfRule type="cellIs" dxfId="2861" priority="3889" operator="equal">
      <formula>"E5"</formula>
    </cfRule>
    <cfRule type="cellIs" dxfId="2860" priority="3890" operator="equal">
      <formula>"E4"</formula>
    </cfRule>
    <cfRule type="cellIs" dxfId="2859" priority="3891" operator="equal">
      <formula>"E3"</formula>
    </cfRule>
    <cfRule type="cellIs" dxfId="2858" priority="3892" operator="equal">
      <formula>"E2"</formula>
    </cfRule>
    <cfRule type="cellIs" dxfId="2857" priority="3893" operator="equal">
      <formula>"E1"</formula>
    </cfRule>
    <cfRule type="cellIs" dxfId="2856" priority="3894" operator="equal">
      <formula>"A7"</formula>
    </cfRule>
    <cfRule type="cellIs" dxfId="2855" priority="3895" operator="equal">
      <formula>"A5"</formula>
    </cfRule>
    <cfRule type="cellIs" dxfId="2854" priority="3896" operator="equal">
      <formula>"A6"</formula>
    </cfRule>
    <cfRule type="cellIs" dxfId="2853" priority="3897" operator="equal">
      <formula>"A4"</formula>
    </cfRule>
    <cfRule type="cellIs" dxfId="2852" priority="3898" operator="equal">
      <formula>"A3"</formula>
    </cfRule>
    <cfRule type="cellIs" dxfId="2851" priority="3899" operator="equal">
      <formula>"A2"</formula>
    </cfRule>
    <cfRule type="cellIs" dxfId="2850" priority="3900" operator="equal">
      <formula>"A1"</formula>
    </cfRule>
  </conditionalFormatting>
  <conditionalFormatting sqref="M95">
    <cfRule type="cellIs" dxfId="2849" priority="3851" operator="equal">
      <formula>"B5"</formula>
    </cfRule>
    <cfRule type="cellIs" dxfId="2848" priority="3852" operator="equal">
      <formula>"B4"</formula>
    </cfRule>
    <cfRule type="cellIs" dxfId="2847" priority="3853" operator="equal">
      <formula>"B3"</formula>
    </cfRule>
    <cfRule type="cellIs" dxfId="2846" priority="3854" operator="equal">
      <formula>"B2"</formula>
    </cfRule>
    <cfRule type="cellIs" dxfId="2845" priority="3855" operator="equal">
      <formula>"B1"</formula>
    </cfRule>
    <cfRule type="cellIs" dxfId="2844" priority="3856" operator="equal">
      <formula>"M4"</formula>
    </cfRule>
    <cfRule type="cellIs" dxfId="2843" priority="3857" operator="equal">
      <formula>"M3"</formula>
    </cfRule>
    <cfRule type="cellIs" dxfId="2842" priority="3858" operator="equal">
      <formula>"M2"</formula>
    </cfRule>
    <cfRule type="cellIs" dxfId="2841" priority="3859" operator="equal">
      <formula>"M1"</formula>
    </cfRule>
    <cfRule type="cellIs" dxfId="2840" priority="3860" operator="equal">
      <formula>"E9"</formula>
    </cfRule>
    <cfRule type="cellIs" dxfId="2839" priority="3861" operator="equal">
      <formula>"E8"</formula>
    </cfRule>
    <cfRule type="cellIs" dxfId="2838" priority="3862" operator="equal">
      <formula>"E7"</formula>
    </cfRule>
    <cfRule type="cellIs" dxfId="2837" priority="3863" operator="equal">
      <formula>"E6"</formula>
    </cfRule>
    <cfRule type="cellIs" dxfId="2836" priority="3864" operator="equal">
      <formula>"E5"</formula>
    </cfRule>
    <cfRule type="cellIs" dxfId="2835" priority="3865" operator="equal">
      <formula>"E4"</formula>
    </cfRule>
    <cfRule type="cellIs" dxfId="2834" priority="3866" operator="equal">
      <formula>"E3"</formula>
    </cfRule>
    <cfRule type="cellIs" dxfId="2833" priority="3867" operator="equal">
      <formula>"E2"</formula>
    </cfRule>
    <cfRule type="cellIs" dxfId="2832" priority="3868" operator="equal">
      <formula>"E1"</formula>
    </cfRule>
    <cfRule type="cellIs" dxfId="2831" priority="3869" operator="equal">
      <formula>"A7"</formula>
    </cfRule>
    <cfRule type="cellIs" dxfId="2830" priority="3870" operator="equal">
      <formula>"A5"</formula>
    </cfRule>
    <cfRule type="cellIs" dxfId="2829" priority="3871" operator="equal">
      <formula>"A6"</formula>
    </cfRule>
    <cfRule type="cellIs" dxfId="2828" priority="3872" operator="equal">
      <formula>"A4"</formula>
    </cfRule>
    <cfRule type="cellIs" dxfId="2827" priority="3873" operator="equal">
      <formula>"A3"</formula>
    </cfRule>
    <cfRule type="cellIs" dxfId="2826" priority="3874" operator="equal">
      <formula>"A2"</formula>
    </cfRule>
    <cfRule type="cellIs" dxfId="2825" priority="3875" operator="equal">
      <formula>"A1"</formula>
    </cfRule>
  </conditionalFormatting>
  <conditionalFormatting sqref="M98">
    <cfRule type="cellIs" dxfId="2824" priority="3826" operator="equal">
      <formula>"B5"</formula>
    </cfRule>
    <cfRule type="cellIs" dxfId="2823" priority="3827" operator="equal">
      <formula>"B4"</formula>
    </cfRule>
    <cfRule type="cellIs" dxfId="2822" priority="3828" operator="equal">
      <formula>"B3"</formula>
    </cfRule>
    <cfRule type="cellIs" dxfId="2821" priority="3829" operator="equal">
      <formula>"B2"</formula>
    </cfRule>
    <cfRule type="cellIs" dxfId="2820" priority="3830" operator="equal">
      <formula>"B1"</formula>
    </cfRule>
    <cfRule type="cellIs" dxfId="2819" priority="3831" operator="equal">
      <formula>"M4"</formula>
    </cfRule>
    <cfRule type="cellIs" dxfId="2818" priority="3832" operator="equal">
      <formula>"M3"</formula>
    </cfRule>
    <cfRule type="cellIs" dxfId="2817" priority="3833" operator="equal">
      <formula>"M2"</formula>
    </cfRule>
    <cfRule type="cellIs" dxfId="2816" priority="3834" operator="equal">
      <formula>"M1"</formula>
    </cfRule>
    <cfRule type="cellIs" dxfId="2815" priority="3835" operator="equal">
      <formula>"E9"</formula>
    </cfRule>
    <cfRule type="cellIs" dxfId="2814" priority="3836" operator="equal">
      <formula>"E8"</formula>
    </cfRule>
    <cfRule type="cellIs" dxfId="2813" priority="3837" operator="equal">
      <formula>"E7"</formula>
    </cfRule>
    <cfRule type="cellIs" dxfId="2812" priority="3838" operator="equal">
      <formula>"E6"</formula>
    </cfRule>
    <cfRule type="cellIs" dxfId="2811" priority="3839" operator="equal">
      <formula>"E5"</formula>
    </cfRule>
    <cfRule type="cellIs" dxfId="2810" priority="3840" operator="equal">
      <formula>"E4"</formula>
    </cfRule>
    <cfRule type="cellIs" dxfId="2809" priority="3841" operator="equal">
      <formula>"E3"</formula>
    </cfRule>
    <cfRule type="cellIs" dxfId="2808" priority="3842" operator="equal">
      <formula>"E2"</formula>
    </cfRule>
    <cfRule type="cellIs" dxfId="2807" priority="3843" operator="equal">
      <formula>"E1"</formula>
    </cfRule>
    <cfRule type="cellIs" dxfId="2806" priority="3844" operator="equal">
      <formula>"A7"</formula>
    </cfRule>
    <cfRule type="cellIs" dxfId="2805" priority="3845" operator="equal">
      <formula>"A5"</formula>
    </cfRule>
    <cfRule type="cellIs" dxfId="2804" priority="3846" operator="equal">
      <formula>"A6"</formula>
    </cfRule>
    <cfRule type="cellIs" dxfId="2803" priority="3847" operator="equal">
      <formula>"A4"</formula>
    </cfRule>
    <cfRule type="cellIs" dxfId="2802" priority="3848" operator="equal">
      <formula>"A3"</formula>
    </cfRule>
    <cfRule type="cellIs" dxfId="2801" priority="3849" operator="equal">
      <formula>"A2"</formula>
    </cfRule>
    <cfRule type="cellIs" dxfId="2800" priority="3850" operator="equal">
      <formula>"A1"</formula>
    </cfRule>
  </conditionalFormatting>
  <conditionalFormatting sqref="M99">
    <cfRule type="cellIs" dxfId="2799" priority="3801" operator="equal">
      <formula>"B5"</formula>
    </cfRule>
    <cfRule type="cellIs" dxfId="2798" priority="3802" operator="equal">
      <formula>"B4"</formula>
    </cfRule>
    <cfRule type="cellIs" dxfId="2797" priority="3803" operator="equal">
      <formula>"B3"</formula>
    </cfRule>
    <cfRule type="cellIs" dxfId="2796" priority="3804" operator="equal">
      <formula>"B2"</formula>
    </cfRule>
    <cfRule type="cellIs" dxfId="2795" priority="3805" operator="equal">
      <formula>"B1"</formula>
    </cfRule>
    <cfRule type="cellIs" dxfId="2794" priority="3806" operator="equal">
      <formula>"M4"</formula>
    </cfRule>
    <cfRule type="cellIs" dxfId="2793" priority="3807" operator="equal">
      <formula>"M3"</formula>
    </cfRule>
    <cfRule type="cellIs" dxfId="2792" priority="3808" operator="equal">
      <formula>"M2"</formula>
    </cfRule>
    <cfRule type="cellIs" dxfId="2791" priority="3809" operator="equal">
      <formula>"M1"</formula>
    </cfRule>
    <cfRule type="cellIs" dxfId="2790" priority="3810" operator="equal">
      <formula>"E9"</formula>
    </cfRule>
    <cfRule type="cellIs" dxfId="2789" priority="3811" operator="equal">
      <formula>"E8"</formula>
    </cfRule>
    <cfRule type="cellIs" dxfId="2788" priority="3812" operator="equal">
      <formula>"E7"</formula>
    </cfRule>
    <cfRule type="cellIs" dxfId="2787" priority="3813" operator="equal">
      <formula>"E6"</formula>
    </cfRule>
    <cfRule type="cellIs" dxfId="2786" priority="3814" operator="equal">
      <formula>"E5"</formula>
    </cfRule>
    <cfRule type="cellIs" dxfId="2785" priority="3815" operator="equal">
      <formula>"E4"</formula>
    </cfRule>
    <cfRule type="cellIs" dxfId="2784" priority="3816" operator="equal">
      <formula>"E3"</formula>
    </cfRule>
    <cfRule type="cellIs" dxfId="2783" priority="3817" operator="equal">
      <formula>"E2"</formula>
    </cfRule>
    <cfRule type="cellIs" dxfId="2782" priority="3818" operator="equal">
      <formula>"E1"</formula>
    </cfRule>
    <cfRule type="cellIs" dxfId="2781" priority="3819" operator="equal">
      <formula>"A7"</formula>
    </cfRule>
    <cfRule type="cellIs" dxfId="2780" priority="3820" operator="equal">
      <formula>"A5"</formula>
    </cfRule>
    <cfRule type="cellIs" dxfId="2779" priority="3821" operator="equal">
      <formula>"A6"</formula>
    </cfRule>
    <cfRule type="cellIs" dxfId="2778" priority="3822" operator="equal">
      <formula>"A4"</formula>
    </cfRule>
    <cfRule type="cellIs" dxfId="2777" priority="3823" operator="equal">
      <formula>"A3"</formula>
    </cfRule>
    <cfRule type="cellIs" dxfId="2776" priority="3824" operator="equal">
      <formula>"A2"</formula>
    </cfRule>
    <cfRule type="cellIs" dxfId="2775" priority="3825" operator="equal">
      <formula>"A1"</formula>
    </cfRule>
  </conditionalFormatting>
  <conditionalFormatting sqref="M100">
    <cfRule type="cellIs" dxfId="2774" priority="3776" operator="equal">
      <formula>"B5"</formula>
    </cfRule>
    <cfRule type="cellIs" dxfId="2773" priority="3777" operator="equal">
      <formula>"B4"</formula>
    </cfRule>
    <cfRule type="cellIs" dxfId="2772" priority="3778" operator="equal">
      <formula>"B3"</formula>
    </cfRule>
    <cfRule type="cellIs" dxfId="2771" priority="3779" operator="equal">
      <formula>"B2"</formula>
    </cfRule>
    <cfRule type="cellIs" dxfId="2770" priority="3780" operator="equal">
      <formula>"B1"</formula>
    </cfRule>
    <cfRule type="cellIs" dxfId="2769" priority="3781" operator="equal">
      <formula>"M4"</formula>
    </cfRule>
    <cfRule type="cellIs" dxfId="2768" priority="3782" operator="equal">
      <formula>"M3"</formula>
    </cfRule>
    <cfRule type="cellIs" dxfId="2767" priority="3783" operator="equal">
      <formula>"M2"</formula>
    </cfRule>
    <cfRule type="cellIs" dxfId="2766" priority="3784" operator="equal">
      <formula>"M1"</formula>
    </cfRule>
    <cfRule type="cellIs" dxfId="2765" priority="3785" operator="equal">
      <formula>"E9"</formula>
    </cfRule>
    <cfRule type="cellIs" dxfId="2764" priority="3786" operator="equal">
      <formula>"E8"</formula>
    </cfRule>
    <cfRule type="cellIs" dxfId="2763" priority="3787" operator="equal">
      <formula>"E7"</formula>
    </cfRule>
    <cfRule type="cellIs" dxfId="2762" priority="3788" operator="equal">
      <formula>"E6"</formula>
    </cfRule>
    <cfRule type="cellIs" dxfId="2761" priority="3789" operator="equal">
      <formula>"E5"</formula>
    </cfRule>
    <cfRule type="cellIs" dxfId="2760" priority="3790" operator="equal">
      <formula>"E4"</formula>
    </cfRule>
    <cfRule type="cellIs" dxfId="2759" priority="3791" operator="equal">
      <formula>"E3"</formula>
    </cfRule>
    <cfRule type="cellIs" dxfId="2758" priority="3792" operator="equal">
      <formula>"E2"</formula>
    </cfRule>
    <cfRule type="cellIs" dxfId="2757" priority="3793" operator="equal">
      <formula>"E1"</formula>
    </cfRule>
    <cfRule type="cellIs" dxfId="2756" priority="3794" operator="equal">
      <formula>"A7"</formula>
    </cfRule>
    <cfRule type="cellIs" dxfId="2755" priority="3795" operator="equal">
      <formula>"A5"</formula>
    </cfRule>
    <cfRule type="cellIs" dxfId="2754" priority="3796" operator="equal">
      <formula>"A6"</formula>
    </cfRule>
    <cfRule type="cellIs" dxfId="2753" priority="3797" operator="equal">
      <formula>"A4"</formula>
    </cfRule>
    <cfRule type="cellIs" dxfId="2752" priority="3798" operator="equal">
      <formula>"A3"</formula>
    </cfRule>
    <cfRule type="cellIs" dxfId="2751" priority="3799" operator="equal">
      <formula>"A2"</formula>
    </cfRule>
    <cfRule type="cellIs" dxfId="2750" priority="3800" operator="equal">
      <formula>"A1"</formula>
    </cfRule>
  </conditionalFormatting>
  <conditionalFormatting sqref="M101">
    <cfRule type="cellIs" dxfId="2749" priority="3751" operator="equal">
      <formula>"B5"</formula>
    </cfRule>
    <cfRule type="cellIs" dxfId="2748" priority="3752" operator="equal">
      <formula>"B4"</formula>
    </cfRule>
    <cfRule type="cellIs" dxfId="2747" priority="3753" operator="equal">
      <formula>"B3"</formula>
    </cfRule>
    <cfRule type="cellIs" dxfId="2746" priority="3754" operator="equal">
      <formula>"B2"</formula>
    </cfRule>
    <cfRule type="cellIs" dxfId="2745" priority="3755" operator="equal">
      <formula>"B1"</formula>
    </cfRule>
    <cfRule type="cellIs" dxfId="2744" priority="3756" operator="equal">
      <formula>"M4"</formula>
    </cfRule>
    <cfRule type="cellIs" dxfId="2743" priority="3757" operator="equal">
      <formula>"M3"</formula>
    </cfRule>
    <cfRule type="cellIs" dxfId="2742" priority="3758" operator="equal">
      <formula>"M2"</formula>
    </cfRule>
    <cfRule type="cellIs" dxfId="2741" priority="3759" operator="equal">
      <formula>"M1"</formula>
    </cfRule>
    <cfRule type="cellIs" dxfId="2740" priority="3760" operator="equal">
      <formula>"E9"</formula>
    </cfRule>
    <cfRule type="cellIs" dxfId="2739" priority="3761" operator="equal">
      <formula>"E8"</formula>
    </cfRule>
    <cfRule type="cellIs" dxfId="2738" priority="3762" operator="equal">
      <formula>"E7"</formula>
    </cfRule>
    <cfRule type="cellIs" dxfId="2737" priority="3763" operator="equal">
      <formula>"E6"</formula>
    </cfRule>
    <cfRule type="cellIs" dxfId="2736" priority="3764" operator="equal">
      <formula>"E5"</formula>
    </cfRule>
    <cfRule type="cellIs" dxfId="2735" priority="3765" operator="equal">
      <formula>"E4"</formula>
    </cfRule>
    <cfRule type="cellIs" dxfId="2734" priority="3766" operator="equal">
      <formula>"E3"</formula>
    </cfRule>
    <cfRule type="cellIs" dxfId="2733" priority="3767" operator="equal">
      <formula>"E2"</formula>
    </cfRule>
    <cfRule type="cellIs" dxfId="2732" priority="3768" operator="equal">
      <formula>"E1"</formula>
    </cfRule>
    <cfRule type="cellIs" dxfId="2731" priority="3769" operator="equal">
      <formula>"A7"</formula>
    </cfRule>
    <cfRule type="cellIs" dxfId="2730" priority="3770" operator="equal">
      <formula>"A5"</formula>
    </cfRule>
    <cfRule type="cellIs" dxfId="2729" priority="3771" operator="equal">
      <formula>"A6"</formula>
    </cfRule>
    <cfRule type="cellIs" dxfId="2728" priority="3772" operator="equal">
      <formula>"A4"</formula>
    </cfRule>
    <cfRule type="cellIs" dxfId="2727" priority="3773" operator="equal">
      <formula>"A3"</formula>
    </cfRule>
    <cfRule type="cellIs" dxfId="2726" priority="3774" operator="equal">
      <formula>"A2"</formula>
    </cfRule>
    <cfRule type="cellIs" dxfId="2725" priority="3775" operator="equal">
      <formula>"A1"</formula>
    </cfRule>
  </conditionalFormatting>
  <conditionalFormatting sqref="M103">
    <cfRule type="cellIs" dxfId="2724" priority="3726" operator="equal">
      <formula>"B5"</formula>
    </cfRule>
    <cfRule type="cellIs" dxfId="2723" priority="3727" operator="equal">
      <formula>"B4"</formula>
    </cfRule>
    <cfRule type="cellIs" dxfId="2722" priority="3728" operator="equal">
      <formula>"B3"</formula>
    </cfRule>
    <cfRule type="cellIs" dxfId="2721" priority="3729" operator="equal">
      <formula>"B2"</formula>
    </cfRule>
    <cfRule type="cellIs" dxfId="2720" priority="3730" operator="equal">
      <formula>"B1"</formula>
    </cfRule>
    <cfRule type="cellIs" dxfId="2719" priority="3731" operator="equal">
      <formula>"M4"</formula>
    </cfRule>
    <cfRule type="cellIs" dxfId="2718" priority="3732" operator="equal">
      <formula>"M3"</formula>
    </cfRule>
    <cfRule type="cellIs" dxfId="2717" priority="3733" operator="equal">
      <formula>"M2"</formula>
    </cfRule>
    <cfRule type="cellIs" dxfId="2716" priority="3734" operator="equal">
      <formula>"M1"</formula>
    </cfRule>
    <cfRule type="cellIs" dxfId="2715" priority="3735" operator="equal">
      <formula>"E9"</formula>
    </cfRule>
    <cfRule type="cellIs" dxfId="2714" priority="3736" operator="equal">
      <formula>"E8"</formula>
    </cfRule>
    <cfRule type="cellIs" dxfId="2713" priority="3737" operator="equal">
      <formula>"E7"</formula>
    </cfRule>
    <cfRule type="cellIs" dxfId="2712" priority="3738" operator="equal">
      <formula>"E6"</formula>
    </cfRule>
    <cfRule type="cellIs" dxfId="2711" priority="3739" operator="equal">
      <formula>"E5"</formula>
    </cfRule>
    <cfRule type="cellIs" dxfId="2710" priority="3740" operator="equal">
      <formula>"E4"</formula>
    </cfRule>
    <cfRule type="cellIs" dxfId="2709" priority="3741" operator="equal">
      <formula>"E3"</formula>
    </cfRule>
    <cfRule type="cellIs" dxfId="2708" priority="3742" operator="equal">
      <formula>"E2"</formula>
    </cfRule>
    <cfRule type="cellIs" dxfId="2707" priority="3743" operator="equal">
      <formula>"E1"</formula>
    </cfRule>
    <cfRule type="cellIs" dxfId="2706" priority="3744" operator="equal">
      <formula>"A7"</formula>
    </cfRule>
    <cfRule type="cellIs" dxfId="2705" priority="3745" operator="equal">
      <formula>"A5"</formula>
    </cfRule>
    <cfRule type="cellIs" dxfId="2704" priority="3746" operator="equal">
      <formula>"A6"</formula>
    </cfRule>
    <cfRule type="cellIs" dxfId="2703" priority="3747" operator="equal">
      <formula>"A4"</formula>
    </cfRule>
    <cfRule type="cellIs" dxfId="2702" priority="3748" operator="equal">
      <formula>"A3"</formula>
    </cfRule>
    <cfRule type="cellIs" dxfId="2701" priority="3749" operator="equal">
      <formula>"A2"</formula>
    </cfRule>
    <cfRule type="cellIs" dxfId="2700" priority="3750" operator="equal">
      <formula>"A1"</formula>
    </cfRule>
  </conditionalFormatting>
  <conditionalFormatting sqref="M111:M112 M115 M117:M118">
    <cfRule type="cellIs" dxfId="2699" priority="3701" operator="equal">
      <formula>"B5"</formula>
    </cfRule>
    <cfRule type="cellIs" dxfId="2698" priority="3702" operator="equal">
      <formula>"B4"</formula>
    </cfRule>
    <cfRule type="cellIs" dxfId="2697" priority="3703" operator="equal">
      <formula>"B3"</formula>
    </cfRule>
    <cfRule type="cellIs" dxfId="2696" priority="3704" operator="equal">
      <formula>"B2"</formula>
    </cfRule>
    <cfRule type="cellIs" dxfId="2695" priority="3705" operator="equal">
      <formula>"B1"</formula>
    </cfRule>
    <cfRule type="cellIs" dxfId="2694" priority="3706" operator="equal">
      <formula>"M4"</formula>
    </cfRule>
    <cfRule type="cellIs" dxfId="2693" priority="3707" operator="equal">
      <formula>"M3"</formula>
    </cfRule>
    <cfRule type="cellIs" dxfId="2692" priority="3708" operator="equal">
      <formula>"M2"</formula>
    </cfRule>
    <cfRule type="cellIs" dxfId="2691" priority="3709" operator="equal">
      <formula>"M1"</formula>
    </cfRule>
    <cfRule type="cellIs" dxfId="2690" priority="3710" operator="equal">
      <formula>"E9"</formula>
    </cfRule>
    <cfRule type="cellIs" dxfId="2689" priority="3711" operator="equal">
      <formula>"E8"</formula>
    </cfRule>
    <cfRule type="cellIs" dxfId="2688" priority="3712" operator="equal">
      <formula>"E7"</formula>
    </cfRule>
    <cfRule type="cellIs" dxfId="2687" priority="3713" operator="equal">
      <formula>"E6"</formula>
    </cfRule>
    <cfRule type="cellIs" dxfId="2686" priority="3714" operator="equal">
      <formula>"E5"</formula>
    </cfRule>
    <cfRule type="cellIs" dxfId="2685" priority="3715" operator="equal">
      <formula>"E4"</formula>
    </cfRule>
    <cfRule type="cellIs" dxfId="2684" priority="3716" operator="equal">
      <formula>"E3"</formula>
    </cfRule>
    <cfRule type="cellIs" dxfId="2683" priority="3717" operator="equal">
      <formula>"E2"</formula>
    </cfRule>
    <cfRule type="cellIs" dxfId="2682" priority="3718" operator="equal">
      <formula>"E1"</formula>
    </cfRule>
    <cfRule type="cellIs" dxfId="2681" priority="3719" operator="equal">
      <formula>"A7"</formula>
    </cfRule>
    <cfRule type="cellIs" dxfId="2680" priority="3720" operator="equal">
      <formula>"A5"</formula>
    </cfRule>
    <cfRule type="cellIs" dxfId="2679" priority="3721" operator="equal">
      <formula>"A6"</formula>
    </cfRule>
    <cfRule type="cellIs" dxfId="2678" priority="3722" operator="equal">
      <formula>"A4"</formula>
    </cfRule>
    <cfRule type="cellIs" dxfId="2677" priority="3723" operator="equal">
      <formula>"A3"</formula>
    </cfRule>
    <cfRule type="cellIs" dxfId="2676" priority="3724" operator="equal">
      <formula>"A2"</formula>
    </cfRule>
    <cfRule type="cellIs" dxfId="2675" priority="3725" operator="equal">
      <formula>"A1"</formula>
    </cfRule>
  </conditionalFormatting>
  <conditionalFormatting sqref="M16:N17">
    <cfRule type="cellIs" dxfId="2674" priority="3576" operator="equal">
      <formula>"B5"</formula>
    </cfRule>
    <cfRule type="cellIs" dxfId="2673" priority="3577" operator="equal">
      <formula>"B4"</formula>
    </cfRule>
    <cfRule type="cellIs" dxfId="2672" priority="3578" operator="equal">
      <formula>"B3"</formula>
    </cfRule>
    <cfRule type="cellIs" dxfId="2671" priority="3579" operator="equal">
      <formula>"B2"</formula>
    </cfRule>
    <cfRule type="cellIs" dxfId="2670" priority="3580" operator="equal">
      <formula>"B1"</formula>
    </cfRule>
    <cfRule type="cellIs" dxfId="2669" priority="3581" operator="equal">
      <formula>"M4"</formula>
    </cfRule>
    <cfRule type="cellIs" dxfId="2668" priority="3582" operator="equal">
      <formula>"M3"</formula>
    </cfRule>
    <cfRule type="cellIs" dxfId="2667" priority="3583" operator="equal">
      <formula>"M2"</formula>
    </cfRule>
    <cfRule type="cellIs" dxfId="2666" priority="3584" operator="equal">
      <formula>"M1"</formula>
    </cfRule>
    <cfRule type="cellIs" dxfId="2665" priority="3585" operator="equal">
      <formula>"E9"</formula>
    </cfRule>
    <cfRule type="cellIs" dxfId="2664" priority="3586" operator="equal">
      <formula>"E8"</formula>
    </cfRule>
    <cfRule type="cellIs" dxfId="2663" priority="3587" operator="equal">
      <formula>"E7"</formula>
    </cfRule>
    <cfRule type="cellIs" dxfId="2662" priority="3588" operator="equal">
      <formula>"E6"</formula>
    </cfRule>
    <cfRule type="cellIs" dxfId="2661" priority="3589" operator="equal">
      <formula>"E5"</formula>
    </cfRule>
    <cfRule type="cellIs" dxfId="2660" priority="3590" operator="equal">
      <formula>"E4"</formula>
    </cfRule>
    <cfRule type="cellIs" dxfId="2659" priority="3591" operator="equal">
      <formula>"E3"</formula>
    </cfRule>
    <cfRule type="cellIs" dxfId="2658" priority="3592" operator="equal">
      <formula>"E2"</formula>
    </cfRule>
    <cfRule type="cellIs" dxfId="2657" priority="3593" operator="equal">
      <formula>"E1"</formula>
    </cfRule>
    <cfRule type="cellIs" dxfId="2656" priority="3594" operator="equal">
      <formula>"A7"</formula>
    </cfRule>
    <cfRule type="cellIs" dxfId="2655" priority="3595" operator="equal">
      <formula>"A5"</formula>
    </cfRule>
    <cfRule type="cellIs" dxfId="2654" priority="3596" operator="equal">
      <formula>"A6"</formula>
    </cfRule>
    <cfRule type="cellIs" dxfId="2653" priority="3597" operator="equal">
      <formula>"A4"</formula>
    </cfRule>
    <cfRule type="cellIs" dxfId="2652" priority="3598" operator="equal">
      <formula>"A3"</formula>
    </cfRule>
    <cfRule type="cellIs" dxfId="2651" priority="3599" operator="equal">
      <formula>"A2"</formula>
    </cfRule>
    <cfRule type="cellIs" dxfId="2650" priority="3600" operator="equal">
      <formula>"A1"</formula>
    </cfRule>
  </conditionalFormatting>
  <conditionalFormatting sqref="M175">
    <cfRule type="cellIs" dxfId="2649" priority="3651" operator="equal">
      <formula>"B5"</formula>
    </cfRule>
    <cfRule type="cellIs" dxfId="2648" priority="3652" operator="equal">
      <formula>"B4"</formula>
    </cfRule>
    <cfRule type="cellIs" dxfId="2647" priority="3653" operator="equal">
      <formula>"B3"</formula>
    </cfRule>
    <cfRule type="cellIs" dxfId="2646" priority="3654" operator="equal">
      <formula>"B2"</formula>
    </cfRule>
    <cfRule type="cellIs" dxfId="2645" priority="3655" operator="equal">
      <formula>"B1"</formula>
    </cfRule>
    <cfRule type="cellIs" dxfId="2644" priority="3656" operator="equal">
      <formula>"M4"</formula>
    </cfRule>
    <cfRule type="cellIs" dxfId="2643" priority="3657" operator="equal">
      <formula>"M3"</formula>
    </cfRule>
    <cfRule type="cellIs" dxfId="2642" priority="3658" operator="equal">
      <formula>"M2"</formula>
    </cfRule>
    <cfRule type="cellIs" dxfId="2641" priority="3659" operator="equal">
      <formula>"M1"</formula>
    </cfRule>
    <cfRule type="cellIs" dxfId="2640" priority="3660" operator="equal">
      <formula>"E9"</formula>
    </cfRule>
    <cfRule type="cellIs" dxfId="2639" priority="3661" operator="equal">
      <formula>"E8"</formula>
    </cfRule>
    <cfRule type="cellIs" dxfId="2638" priority="3662" operator="equal">
      <formula>"E7"</formula>
    </cfRule>
    <cfRule type="cellIs" dxfId="2637" priority="3663" operator="equal">
      <formula>"E6"</formula>
    </cfRule>
    <cfRule type="cellIs" dxfId="2636" priority="3664" operator="equal">
      <formula>"E5"</formula>
    </cfRule>
    <cfRule type="cellIs" dxfId="2635" priority="3665" operator="equal">
      <formula>"E4"</formula>
    </cfRule>
    <cfRule type="cellIs" dxfId="2634" priority="3666" operator="equal">
      <formula>"E3"</formula>
    </cfRule>
    <cfRule type="cellIs" dxfId="2633" priority="3667" operator="equal">
      <formula>"E2"</formula>
    </cfRule>
    <cfRule type="cellIs" dxfId="2632" priority="3668" operator="equal">
      <formula>"E1"</formula>
    </cfRule>
    <cfRule type="cellIs" dxfId="2631" priority="3669" operator="equal">
      <formula>"A7"</formula>
    </cfRule>
    <cfRule type="cellIs" dxfId="2630" priority="3670" operator="equal">
      <formula>"A5"</formula>
    </cfRule>
    <cfRule type="cellIs" dxfId="2629" priority="3671" operator="equal">
      <formula>"A6"</formula>
    </cfRule>
    <cfRule type="cellIs" dxfId="2628" priority="3672" operator="equal">
      <formula>"A4"</formula>
    </cfRule>
    <cfRule type="cellIs" dxfId="2627" priority="3673" operator="equal">
      <formula>"A3"</formula>
    </cfRule>
    <cfRule type="cellIs" dxfId="2626" priority="3674" operator="equal">
      <formula>"A2"</formula>
    </cfRule>
    <cfRule type="cellIs" dxfId="2625" priority="3675" operator="equal">
      <formula>"A1"</formula>
    </cfRule>
  </conditionalFormatting>
  <conditionalFormatting sqref="M178 M180">
    <cfRule type="cellIs" dxfId="2624" priority="3626" operator="equal">
      <formula>"B5"</formula>
    </cfRule>
    <cfRule type="cellIs" dxfId="2623" priority="3627" operator="equal">
      <formula>"B4"</formula>
    </cfRule>
    <cfRule type="cellIs" dxfId="2622" priority="3628" operator="equal">
      <formula>"B3"</formula>
    </cfRule>
    <cfRule type="cellIs" dxfId="2621" priority="3629" operator="equal">
      <formula>"B2"</formula>
    </cfRule>
    <cfRule type="cellIs" dxfId="2620" priority="3630" operator="equal">
      <formula>"B1"</formula>
    </cfRule>
    <cfRule type="cellIs" dxfId="2619" priority="3631" operator="equal">
      <formula>"M4"</formula>
    </cfRule>
    <cfRule type="cellIs" dxfId="2618" priority="3632" operator="equal">
      <formula>"M3"</formula>
    </cfRule>
    <cfRule type="cellIs" dxfId="2617" priority="3633" operator="equal">
      <formula>"M2"</formula>
    </cfRule>
    <cfRule type="cellIs" dxfId="2616" priority="3634" operator="equal">
      <formula>"M1"</formula>
    </cfRule>
    <cfRule type="cellIs" dxfId="2615" priority="3635" operator="equal">
      <formula>"E9"</formula>
    </cfRule>
    <cfRule type="cellIs" dxfId="2614" priority="3636" operator="equal">
      <formula>"E8"</formula>
    </cfRule>
    <cfRule type="cellIs" dxfId="2613" priority="3637" operator="equal">
      <formula>"E7"</formula>
    </cfRule>
    <cfRule type="cellIs" dxfId="2612" priority="3638" operator="equal">
      <formula>"E6"</formula>
    </cfRule>
    <cfRule type="cellIs" dxfId="2611" priority="3639" operator="equal">
      <formula>"E5"</formula>
    </cfRule>
    <cfRule type="cellIs" dxfId="2610" priority="3640" operator="equal">
      <formula>"E4"</formula>
    </cfRule>
    <cfRule type="cellIs" dxfId="2609" priority="3641" operator="equal">
      <formula>"E3"</formula>
    </cfRule>
    <cfRule type="cellIs" dxfId="2608" priority="3642" operator="equal">
      <formula>"E2"</formula>
    </cfRule>
    <cfRule type="cellIs" dxfId="2607" priority="3643" operator="equal">
      <formula>"E1"</formula>
    </cfRule>
    <cfRule type="cellIs" dxfId="2606" priority="3644" operator="equal">
      <formula>"A7"</formula>
    </cfRule>
    <cfRule type="cellIs" dxfId="2605" priority="3645" operator="equal">
      <formula>"A5"</formula>
    </cfRule>
    <cfRule type="cellIs" dxfId="2604" priority="3646" operator="equal">
      <formula>"A6"</formula>
    </cfRule>
    <cfRule type="cellIs" dxfId="2603" priority="3647" operator="equal">
      <formula>"A4"</formula>
    </cfRule>
    <cfRule type="cellIs" dxfId="2602" priority="3648" operator="equal">
      <formula>"A3"</formula>
    </cfRule>
    <cfRule type="cellIs" dxfId="2601" priority="3649" operator="equal">
      <formula>"A2"</formula>
    </cfRule>
    <cfRule type="cellIs" dxfId="2600" priority="3650" operator="equal">
      <formula>"A1"</formula>
    </cfRule>
  </conditionalFormatting>
  <conditionalFormatting sqref="M19:N19">
    <cfRule type="cellIs" dxfId="2599" priority="3551" operator="equal">
      <formula>"B5"</formula>
    </cfRule>
    <cfRule type="cellIs" dxfId="2598" priority="3552" operator="equal">
      <formula>"B4"</formula>
    </cfRule>
    <cfRule type="cellIs" dxfId="2597" priority="3553" operator="equal">
      <formula>"B3"</formula>
    </cfRule>
    <cfRule type="cellIs" dxfId="2596" priority="3554" operator="equal">
      <formula>"B2"</formula>
    </cfRule>
    <cfRule type="cellIs" dxfId="2595" priority="3555" operator="equal">
      <formula>"B1"</formula>
    </cfRule>
    <cfRule type="cellIs" dxfId="2594" priority="3556" operator="equal">
      <formula>"M4"</formula>
    </cfRule>
    <cfRule type="cellIs" dxfId="2593" priority="3557" operator="equal">
      <formula>"M3"</formula>
    </cfRule>
    <cfRule type="cellIs" dxfId="2592" priority="3558" operator="equal">
      <formula>"M2"</formula>
    </cfRule>
    <cfRule type="cellIs" dxfId="2591" priority="3559" operator="equal">
      <formula>"M1"</formula>
    </cfRule>
    <cfRule type="cellIs" dxfId="2590" priority="3560" operator="equal">
      <formula>"E9"</formula>
    </cfRule>
    <cfRule type="cellIs" dxfId="2589" priority="3561" operator="equal">
      <formula>"E8"</formula>
    </cfRule>
    <cfRule type="cellIs" dxfId="2588" priority="3562" operator="equal">
      <formula>"E7"</formula>
    </cfRule>
    <cfRule type="cellIs" dxfId="2587" priority="3563" operator="equal">
      <formula>"E6"</formula>
    </cfRule>
    <cfRule type="cellIs" dxfId="2586" priority="3564" operator="equal">
      <formula>"E5"</formula>
    </cfRule>
    <cfRule type="cellIs" dxfId="2585" priority="3565" operator="equal">
      <formula>"E4"</formula>
    </cfRule>
    <cfRule type="cellIs" dxfId="2584" priority="3566" operator="equal">
      <formula>"E3"</formula>
    </cfRule>
    <cfRule type="cellIs" dxfId="2583" priority="3567" operator="equal">
      <formula>"E2"</formula>
    </cfRule>
    <cfRule type="cellIs" dxfId="2582" priority="3568" operator="equal">
      <formula>"E1"</formula>
    </cfRule>
    <cfRule type="cellIs" dxfId="2581" priority="3569" operator="equal">
      <formula>"A7"</formula>
    </cfRule>
    <cfRule type="cellIs" dxfId="2580" priority="3570" operator="equal">
      <formula>"A5"</formula>
    </cfRule>
    <cfRule type="cellIs" dxfId="2579" priority="3571" operator="equal">
      <formula>"A6"</formula>
    </cfRule>
    <cfRule type="cellIs" dxfId="2578" priority="3572" operator="equal">
      <formula>"A4"</formula>
    </cfRule>
    <cfRule type="cellIs" dxfId="2577" priority="3573" operator="equal">
      <formula>"A3"</formula>
    </cfRule>
    <cfRule type="cellIs" dxfId="2576" priority="3574" operator="equal">
      <formula>"A2"</formula>
    </cfRule>
    <cfRule type="cellIs" dxfId="2575" priority="3575" operator="equal">
      <formula>"A1"</formula>
    </cfRule>
  </conditionalFormatting>
  <conditionalFormatting sqref="M148:M149">
    <cfRule type="cellIs" dxfId="2574" priority="3501" operator="equal">
      <formula>"B5"</formula>
    </cfRule>
    <cfRule type="cellIs" dxfId="2573" priority="3502" operator="equal">
      <formula>"B4"</formula>
    </cfRule>
    <cfRule type="cellIs" dxfId="2572" priority="3503" operator="equal">
      <formula>"B3"</formula>
    </cfRule>
    <cfRule type="cellIs" dxfId="2571" priority="3504" operator="equal">
      <formula>"B2"</formula>
    </cfRule>
    <cfRule type="cellIs" dxfId="2570" priority="3505" operator="equal">
      <formula>"B1"</formula>
    </cfRule>
    <cfRule type="cellIs" dxfId="2569" priority="3506" operator="equal">
      <formula>"M4"</formula>
    </cfRule>
    <cfRule type="cellIs" dxfId="2568" priority="3507" operator="equal">
      <formula>"M3"</formula>
    </cfRule>
    <cfRule type="cellIs" dxfId="2567" priority="3508" operator="equal">
      <formula>"M2"</formula>
    </cfRule>
    <cfRule type="cellIs" dxfId="2566" priority="3509" operator="equal">
      <formula>"M1"</formula>
    </cfRule>
    <cfRule type="cellIs" dxfId="2565" priority="3510" operator="equal">
      <formula>"E9"</formula>
    </cfRule>
    <cfRule type="cellIs" dxfId="2564" priority="3511" operator="equal">
      <formula>"E8"</formula>
    </cfRule>
    <cfRule type="cellIs" dxfId="2563" priority="3512" operator="equal">
      <formula>"E7"</formula>
    </cfRule>
    <cfRule type="cellIs" dxfId="2562" priority="3513" operator="equal">
      <formula>"E6"</formula>
    </cfRule>
    <cfRule type="cellIs" dxfId="2561" priority="3514" operator="equal">
      <formula>"E5"</formula>
    </cfRule>
    <cfRule type="cellIs" dxfId="2560" priority="3515" operator="equal">
      <formula>"E4"</formula>
    </cfRule>
    <cfRule type="cellIs" dxfId="2559" priority="3516" operator="equal">
      <formula>"E3"</formula>
    </cfRule>
    <cfRule type="cellIs" dxfId="2558" priority="3517" operator="equal">
      <formula>"E2"</formula>
    </cfRule>
    <cfRule type="cellIs" dxfId="2557" priority="3518" operator="equal">
      <formula>"E1"</formula>
    </cfRule>
    <cfRule type="cellIs" dxfId="2556" priority="3519" operator="equal">
      <formula>"A7"</formula>
    </cfRule>
    <cfRule type="cellIs" dxfId="2555" priority="3520" operator="equal">
      <formula>"A5"</formula>
    </cfRule>
    <cfRule type="cellIs" dxfId="2554" priority="3521" operator="equal">
      <formula>"A6"</formula>
    </cfRule>
    <cfRule type="cellIs" dxfId="2553" priority="3522" operator="equal">
      <formula>"A4"</formula>
    </cfRule>
    <cfRule type="cellIs" dxfId="2552" priority="3523" operator="equal">
      <formula>"A3"</formula>
    </cfRule>
    <cfRule type="cellIs" dxfId="2551" priority="3524" operator="equal">
      <formula>"A2"</formula>
    </cfRule>
    <cfRule type="cellIs" dxfId="2550" priority="3525" operator="equal">
      <formula>"A1"</formula>
    </cfRule>
  </conditionalFormatting>
  <conditionalFormatting sqref="M70:N70">
    <cfRule type="cellIs" dxfId="2549" priority="3426" operator="equal">
      <formula>"B5"</formula>
    </cfRule>
    <cfRule type="cellIs" dxfId="2548" priority="3427" operator="equal">
      <formula>"B4"</formula>
    </cfRule>
    <cfRule type="cellIs" dxfId="2547" priority="3428" operator="equal">
      <formula>"B3"</formula>
    </cfRule>
    <cfRule type="cellIs" dxfId="2546" priority="3429" operator="equal">
      <formula>"B2"</formula>
    </cfRule>
    <cfRule type="cellIs" dxfId="2545" priority="3430" operator="equal">
      <formula>"B1"</formula>
    </cfRule>
    <cfRule type="cellIs" dxfId="2544" priority="3431" operator="equal">
      <formula>"M4"</formula>
    </cfRule>
    <cfRule type="cellIs" dxfId="2543" priority="3432" operator="equal">
      <formula>"M3"</formula>
    </cfRule>
    <cfRule type="cellIs" dxfId="2542" priority="3433" operator="equal">
      <formula>"M2"</formula>
    </cfRule>
    <cfRule type="cellIs" dxfId="2541" priority="3434" operator="equal">
      <formula>"M1"</formula>
    </cfRule>
    <cfRule type="cellIs" dxfId="2540" priority="3435" operator="equal">
      <formula>"E9"</formula>
    </cfRule>
    <cfRule type="cellIs" dxfId="2539" priority="3436" operator="equal">
      <formula>"E8"</formula>
    </cfRule>
    <cfRule type="cellIs" dxfId="2538" priority="3437" operator="equal">
      <formula>"E7"</formula>
    </cfRule>
    <cfRule type="cellIs" dxfId="2537" priority="3438" operator="equal">
      <formula>"E6"</formula>
    </cfRule>
    <cfRule type="cellIs" dxfId="2536" priority="3439" operator="equal">
      <formula>"E5"</formula>
    </cfRule>
    <cfRule type="cellIs" dxfId="2535" priority="3440" operator="equal">
      <formula>"E4"</formula>
    </cfRule>
    <cfRule type="cellIs" dxfId="2534" priority="3441" operator="equal">
      <formula>"E3"</formula>
    </cfRule>
    <cfRule type="cellIs" dxfId="2533" priority="3442" operator="equal">
      <formula>"E2"</formula>
    </cfRule>
    <cfRule type="cellIs" dxfId="2532" priority="3443" operator="equal">
      <formula>"E1"</formula>
    </cfRule>
    <cfRule type="cellIs" dxfId="2531" priority="3444" operator="equal">
      <formula>"A7"</formula>
    </cfRule>
    <cfRule type="cellIs" dxfId="2530" priority="3445" operator="equal">
      <formula>"A5"</formula>
    </cfRule>
    <cfRule type="cellIs" dxfId="2529" priority="3446" operator="equal">
      <formula>"A6"</formula>
    </cfRule>
    <cfRule type="cellIs" dxfId="2528" priority="3447" operator="equal">
      <formula>"A4"</formula>
    </cfRule>
    <cfRule type="cellIs" dxfId="2527" priority="3448" operator="equal">
      <formula>"A3"</formula>
    </cfRule>
    <cfRule type="cellIs" dxfId="2526" priority="3449" operator="equal">
      <formula>"A2"</formula>
    </cfRule>
    <cfRule type="cellIs" dxfId="2525" priority="3450" operator="equal">
      <formula>"A1"</formula>
    </cfRule>
  </conditionalFormatting>
  <conditionalFormatting sqref="M150:N150 M151">
    <cfRule type="cellIs" dxfId="2524" priority="3476" operator="equal">
      <formula>"B5"</formula>
    </cfRule>
    <cfRule type="cellIs" dxfId="2523" priority="3477" operator="equal">
      <formula>"B4"</formula>
    </cfRule>
    <cfRule type="cellIs" dxfId="2522" priority="3478" operator="equal">
      <formula>"B3"</formula>
    </cfRule>
    <cfRule type="cellIs" dxfId="2521" priority="3479" operator="equal">
      <formula>"B2"</formula>
    </cfRule>
    <cfRule type="cellIs" dxfId="2520" priority="3480" operator="equal">
      <formula>"B1"</formula>
    </cfRule>
    <cfRule type="cellIs" dxfId="2519" priority="3481" operator="equal">
      <formula>"M4"</formula>
    </cfRule>
    <cfRule type="cellIs" dxfId="2518" priority="3482" operator="equal">
      <formula>"M3"</formula>
    </cfRule>
    <cfRule type="cellIs" dxfId="2517" priority="3483" operator="equal">
      <formula>"M2"</formula>
    </cfRule>
    <cfRule type="cellIs" dxfId="2516" priority="3484" operator="equal">
      <formula>"M1"</formula>
    </cfRule>
    <cfRule type="cellIs" dxfId="2515" priority="3485" operator="equal">
      <formula>"E9"</formula>
    </cfRule>
    <cfRule type="cellIs" dxfId="2514" priority="3486" operator="equal">
      <formula>"E8"</formula>
    </cfRule>
    <cfRule type="cellIs" dxfId="2513" priority="3487" operator="equal">
      <formula>"E7"</formula>
    </cfRule>
    <cfRule type="cellIs" dxfId="2512" priority="3488" operator="equal">
      <formula>"E6"</formula>
    </cfRule>
    <cfRule type="cellIs" dxfId="2511" priority="3489" operator="equal">
      <formula>"E5"</formula>
    </cfRule>
    <cfRule type="cellIs" dxfId="2510" priority="3490" operator="equal">
      <formula>"E4"</formula>
    </cfRule>
    <cfRule type="cellIs" dxfId="2509" priority="3491" operator="equal">
      <formula>"E3"</formula>
    </cfRule>
    <cfRule type="cellIs" dxfId="2508" priority="3492" operator="equal">
      <formula>"E2"</formula>
    </cfRule>
    <cfRule type="cellIs" dxfId="2507" priority="3493" operator="equal">
      <formula>"E1"</formula>
    </cfRule>
    <cfRule type="cellIs" dxfId="2506" priority="3494" operator="equal">
      <formula>"A7"</formula>
    </cfRule>
    <cfRule type="cellIs" dxfId="2505" priority="3495" operator="equal">
      <formula>"A5"</formula>
    </cfRule>
    <cfRule type="cellIs" dxfId="2504" priority="3496" operator="equal">
      <formula>"A6"</formula>
    </cfRule>
    <cfRule type="cellIs" dxfId="2503" priority="3497" operator="equal">
      <formula>"A4"</formula>
    </cfRule>
    <cfRule type="cellIs" dxfId="2502" priority="3498" operator="equal">
      <formula>"A3"</formula>
    </cfRule>
    <cfRule type="cellIs" dxfId="2501" priority="3499" operator="equal">
      <formula>"A2"</formula>
    </cfRule>
    <cfRule type="cellIs" dxfId="2500" priority="3500" operator="equal">
      <formula>"A1"</formula>
    </cfRule>
  </conditionalFormatting>
  <conditionalFormatting sqref="M70:N72 M73 M68:M69">
    <cfRule type="cellIs" dxfId="2499" priority="3451" operator="equal">
      <formula>"B5"</formula>
    </cfRule>
    <cfRule type="cellIs" dxfId="2498" priority="3452" operator="equal">
      <formula>"B4"</formula>
    </cfRule>
    <cfRule type="cellIs" dxfId="2497" priority="3453" operator="equal">
      <formula>"B3"</formula>
    </cfRule>
    <cfRule type="cellIs" dxfId="2496" priority="3454" operator="equal">
      <formula>"B2"</formula>
    </cfRule>
    <cfRule type="cellIs" dxfId="2495" priority="3455" operator="equal">
      <formula>"B1"</formula>
    </cfRule>
    <cfRule type="cellIs" dxfId="2494" priority="3456" operator="equal">
      <formula>"M4"</formula>
    </cfRule>
    <cfRule type="cellIs" dxfId="2493" priority="3457" operator="equal">
      <formula>"M3"</formula>
    </cfRule>
    <cfRule type="cellIs" dxfId="2492" priority="3458" operator="equal">
      <formula>"M2"</formula>
    </cfRule>
    <cfRule type="cellIs" dxfId="2491" priority="3459" operator="equal">
      <formula>"M1"</formula>
    </cfRule>
    <cfRule type="cellIs" dxfId="2490" priority="3460" operator="equal">
      <formula>"E9"</formula>
    </cfRule>
    <cfRule type="cellIs" dxfId="2489" priority="3461" operator="equal">
      <formula>"E8"</formula>
    </cfRule>
    <cfRule type="cellIs" dxfId="2488" priority="3462" operator="equal">
      <formula>"E7"</formula>
    </cfRule>
    <cfRule type="cellIs" dxfId="2487" priority="3463" operator="equal">
      <formula>"E6"</formula>
    </cfRule>
    <cfRule type="cellIs" dxfId="2486" priority="3464" operator="equal">
      <formula>"E5"</formula>
    </cfRule>
    <cfRule type="cellIs" dxfId="2485" priority="3465" operator="equal">
      <formula>"E4"</formula>
    </cfRule>
    <cfRule type="cellIs" dxfId="2484" priority="3466" operator="equal">
      <formula>"E3"</formula>
    </cfRule>
    <cfRule type="cellIs" dxfId="2483" priority="3467" operator="equal">
      <formula>"E2"</formula>
    </cfRule>
    <cfRule type="cellIs" dxfId="2482" priority="3468" operator="equal">
      <formula>"E1"</formula>
    </cfRule>
    <cfRule type="cellIs" dxfId="2481" priority="3469" operator="equal">
      <formula>"A7"</formula>
    </cfRule>
    <cfRule type="cellIs" dxfId="2480" priority="3470" operator="equal">
      <formula>"A5"</formula>
    </cfRule>
    <cfRule type="cellIs" dxfId="2479" priority="3471" operator="equal">
      <formula>"A6"</formula>
    </cfRule>
    <cfRule type="cellIs" dxfId="2478" priority="3472" operator="equal">
      <formula>"A4"</formula>
    </cfRule>
    <cfRule type="cellIs" dxfId="2477" priority="3473" operator="equal">
      <formula>"A3"</formula>
    </cfRule>
    <cfRule type="cellIs" dxfId="2476" priority="3474" operator="equal">
      <formula>"A2"</formula>
    </cfRule>
    <cfRule type="cellIs" dxfId="2475" priority="3475" operator="equal">
      <formula>"A1"</formula>
    </cfRule>
  </conditionalFormatting>
  <conditionalFormatting sqref="M156">
    <cfRule type="cellIs" dxfId="2474" priority="3376" operator="equal">
      <formula>"B5"</formula>
    </cfRule>
    <cfRule type="cellIs" dxfId="2473" priority="3377" operator="equal">
      <formula>"B4"</formula>
    </cfRule>
    <cfRule type="cellIs" dxfId="2472" priority="3378" operator="equal">
      <formula>"B3"</formula>
    </cfRule>
    <cfRule type="cellIs" dxfId="2471" priority="3379" operator="equal">
      <formula>"B2"</formula>
    </cfRule>
    <cfRule type="cellIs" dxfId="2470" priority="3380" operator="equal">
      <formula>"B1"</formula>
    </cfRule>
    <cfRule type="cellIs" dxfId="2469" priority="3381" operator="equal">
      <formula>"M4"</formula>
    </cfRule>
    <cfRule type="cellIs" dxfId="2468" priority="3382" operator="equal">
      <formula>"M3"</formula>
    </cfRule>
    <cfRule type="cellIs" dxfId="2467" priority="3383" operator="equal">
      <formula>"M2"</formula>
    </cfRule>
    <cfRule type="cellIs" dxfId="2466" priority="3384" operator="equal">
      <formula>"M1"</formula>
    </cfRule>
    <cfRule type="cellIs" dxfId="2465" priority="3385" operator="equal">
      <formula>"E9"</formula>
    </cfRule>
    <cfRule type="cellIs" dxfId="2464" priority="3386" operator="equal">
      <formula>"E8"</formula>
    </cfRule>
    <cfRule type="cellIs" dxfId="2463" priority="3387" operator="equal">
      <formula>"E7"</formula>
    </cfRule>
    <cfRule type="cellIs" dxfId="2462" priority="3388" operator="equal">
      <formula>"E6"</formula>
    </cfRule>
    <cfRule type="cellIs" dxfId="2461" priority="3389" operator="equal">
      <formula>"E5"</formula>
    </cfRule>
    <cfRule type="cellIs" dxfId="2460" priority="3390" operator="equal">
      <formula>"E4"</formula>
    </cfRule>
    <cfRule type="cellIs" dxfId="2459" priority="3391" operator="equal">
      <formula>"E3"</formula>
    </cfRule>
    <cfRule type="cellIs" dxfId="2458" priority="3392" operator="equal">
      <formula>"E2"</formula>
    </cfRule>
    <cfRule type="cellIs" dxfId="2457" priority="3393" operator="equal">
      <formula>"E1"</formula>
    </cfRule>
    <cfRule type="cellIs" dxfId="2456" priority="3394" operator="equal">
      <formula>"A7"</formula>
    </cfRule>
    <cfRule type="cellIs" dxfId="2455" priority="3395" operator="equal">
      <formula>"A5"</formula>
    </cfRule>
    <cfRule type="cellIs" dxfId="2454" priority="3396" operator="equal">
      <formula>"A6"</formula>
    </cfRule>
    <cfRule type="cellIs" dxfId="2453" priority="3397" operator="equal">
      <formula>"A4"</formula>
    </cfRule>
    <cfRule type="cellIs" dxfId="2452" priority="3398" operator="equal">
      <formula>"A3"</formula>
    </cfRule>
    <cfRule type="cellIs" dxfId="2451" priority="3399" operator="equal">
      <formula>"A2"</formula>
    </cfRule>
    <cfRule type="cellIs" dxfId="2450" priority="3400" operator="equal">
      <formula>"A1"</formula>
    </cfRule>
  </conditionalFormatting>
  <conditionalFormatting sqref="M158:N158">
    <cfRule type="cellIs" dxfId="2449" priority="3351" operator="equal">
      <formula>"B5"</formula>
    </cfRule>
    <cfRule type="cellIs" dxfId="2448" priority="3352" operator="equal">
      <formula>"B4"</formula>
    </cfRule>
    <cfRule type="cellIs" dxfId="2447" priority="3353" operator="equal">
      <formula>"B3"</formula>
    </cfRule>
    <cfRule type="cellIs" dxfId="2446" priority="3354" operator="equal">
      <formula>"B2"</formula>
    </cfRule>
    <cfRule type="cellIs" dxfId="2445" priority="3355" operator="equal">
      <formula>"B1"</formula>
    </cfRule>
    <cfRule type="cellIs" dxfId="2444" priority="3356" operator="equal">
      <formula>"M4"</formula>
    </cfRule>
    <cfRule type="cellIs" dxfId="2443" priority="3357" operator="equal">
      <formula>"M3"</formula>
    </cfRule>
    <cfRule type="cellIs" dxfId="2442" priority="3358" operator="equal">
      <formula>"M2"</formula>
    </cfRule>
    <cfRule type="cellIs" dxfId="2441" priority="3359" operator="equal">
      <formula>"M1"</formula>
    </cfRule>
    <cfRule type="cellIs" dxfId="2440" priority="3360" operator="equal">
      <formula>"E9"</formula>
    </cfRule>
    <cfRule type="cellIs" dxfId="2439" priority="3361" operator="equal">
      <formula>"E8"</formula>
    </cfRule>
    <cfRule type="cellIs" dxfId="2438" priority="3362" operator="equal">
      <formula>"E7"</formula>
    </cfRule>
    <cfRule type="cellIs" dxfId="2437" priority="3363" operator="equal">
      <formula>"E6"</formula>
    </cfRule>
    <cfRule type="cellIs" dxfId="2436" priority="3364" operator="equal">
      <formula>"E5"</formula>
    </cfRule>
    <cfRule type="cellIs" dxfId="2435" priority="3365" operator="equal">
      <formula>"E4"</formula>
    </cfRule>
    <cfRule type="cellIs" dxfId="2434" priority="3366" operator="equal">
      <formula>"E3"</formula>
    </cfRule>
    <cfRule type="cellIs" dxfId="2433" priority="3367" operator="equal">
      <formula>"E2"</formula>
    </cfRule>
    <cfRule type="cellIs" dxfId="2432" priority="3368" operator="equal">
      <formula>"E1"</formula>
    </cfRule>
    <cfRule type="cellIs" dxfId="2431" priority="3369" operator="equal">
      <formula>"A7"</formula>
    </cfRule>
    <cfRule type="cellIs" dxfId="2430" priority="3370" operator="equal">
      <formula>"A5"</formula>
    </cfRule>
    <cfRule type="cellIs" dxfId="2429" priority="3371" operator="equal">
      <formula>"A6"</formula>
    </cfRule>
    <cfRule type="cellIs" dxfId="2428" priority="3372" operator="equal">
      <formula>"A4"</formula>
    </cfRule>
    <cfRule type="cellIs" dxfId="2427" priority="3373" operator="equal">
      <formula>"A3"</formula>
    </cfRule>
    <cfRule type="cellIs" dxfId="2426" priority="3374" operator="equal">
      <formula>"A2"</formula>
    </cfRule>
    <cfRule type="cellIs" dxfId="2425" priority="3375" operator="equal">
      <formula>"A1"</formula>
    </cfRule>
  </conditionalFormatting>
  <conditionalFormatting sqref="M153:N154">
    <cfRule type="cellIs" dxfId="2424" priority="3401" operator="equal">
      <formula>"B5"</formula>
    </cfRule>
    <cfRule type="cellIs" dxfId="2423" priority="3402" operator="equal">
      <formula>"B4"</formula>
    </cfRule>
    <cfRule type="cellIs" dxfId="2422" priority="3403" operator="equal">
      <formula>"B3"</formula>
    </cfRule>
    <cfRule type="cellIs" dxfId="2421" priority="3404" operator="equal">
      <formula>"B2"</formula>
    </cfRule>
    <cfRule type="cellIs" dxfId="2420" priority="3405" operator="equal">
      <formula>"B1"</formula>
    </cfRule>
    <cfRule type="cellIs" dxfId="2419" priority="3406" operator="equal">
      <formula>"M4"</formula>
    </cfRule>
    <cfRule type="cellIs" dxfId="2418" priority="3407" operator="equal">
      <formula>"M3"</formula>
    </cfRule>
    <cfRule type="cellIs" dxfId="2417" priority="3408" operator="equal">
      <formula>"M2"</formula>
    </cfRule>
    <cfRule type="cellIs" dxfId="2416" priority="3409" operator="equal">
      <formula>"M1"</formula>
    </cfRule>
    <cfRule type="cellIs" dxfId="2415" priority="3410" operator="equal">
      <formula>"E9"</formula>
    </cfRule>
    <cfRule type="cellIs" dxfId="2414" priority="3411" operator="equal">
      <formula>"E8"</formula>
    </cfRule>
    <cfRule type="cellIs" dxfId="2413" priority="3412" operator="equal">
      <formula>"E7"</formula>
    </cfRule>
    <cfRule type="cellIs" dxfId="2412" priority="3413" operator="equal">
      <formula>"E6"</formula>
    </cfRule>
    <cfRule type="cellIs" dxfId="2411" priority="3414" operator="equal">
      <formula>"E5"</formula>
    </cfRule>
    <cfRule type="cellIs" dxfId="2410" priority="3415" operator="equal">
      <formula>"E4"</formula>
    </cfRule>
    <cfRule type="cellIs" dxfId="2409" priority="3416" operator="equal">
      <formula>"E3"</formula>
    </cfRule>
    <cfRule type="cellIs" dxfId="2408" priority="3417" operator="equal">
      <formula>"E2"</formula>
    </cfRule>
    <cfRule type="cellIs" dxfId="2407" priority="3418" operator="equal">
      <formula>"E1"</formula>
    </cfRule>
    <cfRule type="cellIs" dxfId="2406" priority="3419" operator="equal">
      <formula>"A7"</formula>
    </cfRule>
    <cfRule type="cellIs" dxfId="2405" priority="3420" operator="equal">
      <formula>"A5"</formula>
    </cfRule>
    <cfRule type="cellIs" dxfId="2404" priority="3421" operator="equal">
      <formula>"A6"</formula>
    </cfRule>
    <cfRule type="cellIs" dxfId="2403" priority="3422" operator="equal">
      <formula>"A4"</formula>
    </cfRule>
    <cfRule type="cellIs" dxfId="2402" priority="3423" operator="equal">
      <formula>"A3"</formula>
    </cfRule>
    <cfRule type="cellIs" dxfId="2401" priority="3424" operator="equal">
      <formula>"A2"</formula>
    </cfRule>
    <cfRule type="cellIs" dxfId="2400" priority="3425" operator="equal">
      <formula>"A1"</formula>
    </cfRule>
  </conditionalFormatting>
  <conditionalFormatting sqref="M162:M165">
    <cfRule type="cellIs" dxfId="2399" priority="3326" operator="equal">
      <formula>"B5"</formula>
    </cfRule>
    <cfRule type="cellIs" dxfId="2398" priority="3327" operator="equal">
      <formula>"B4"</formula>
    </cfRule>
    <cfRule type="cellIs" dxfId="2397" priority="3328" operator="equal">
      <formula>"B3"</formula>
    </cfRule>
    <cfRule type="cellIs" dxfId="2396" priority="3329" operator="equal">
      <formula>"B2"</formula>
    </cfRule>
    <cfRule type="cellIs" dxfId="2395" priority="3330" operator="equal">
      <formula>"B1"</formula>
    </cfRule>
    <cfRule type="cellIs" dxfId="2394" priority="3331" operator="equal">
      <formula>"M4"</formula>
    </cfRule>
    <cfRule type="cellIs" dxfId="2393" priority="3332" operator="equal">
      <formula>"M3"</formula>
    </cfRule>
    <cfRule type="cellIs" dxfId="2392" priority="3333" operator="equal">
      <formula>"M2"</formula>
    </cfRule>
    <cfRule type="cellIs" dxfId="2391" priority="3334" operator="equal">
      <formula>"M1"</formula>
    </cfRule>
    <cfRule type="cellIs" dxfId="2390" priority="3335" operator="equal">
      <formula>"E9"</formula>
    </cfRule>
    <cfRule type="cellIs" dxfId="2389" priority="3336" operator="equal">
      <formula>"E8"</formula>
    </cfRule>
    <cfRule type="cellIs" dxfId="2388" priority="3337" operator="equal">
      <formula>"E7"</formula>
    </cfRule>
    <cfRule type="cellIs" dxfId="2387" priority="3338" operator="equal">
      <formula>"E6"</formula>
    </cfRule>
    <cfRule type="cellIs" dxfId="2386" priority="3339" operator="equal">
      <formula>"E5"</formula>
    </cfRule>
    <cfRule type="cellIs" dxfId="2385" priority="3340" operator="equal">
      <formula>"E4"</formula>
    </cfRule>
    <cfRule type="cellIs" dxfId="2384" priority="3341" operator="equal">
      <formula>"E3"</formula>
    </cfRule>
    <cfRule type="cellIs" dxfId="2383" priority="3342" operator="equal">
      <formula>"E2"</formula>
    </cfRule>
    <cfRule type="cellIs" dxfId="2382" priority="3343" operator="equal">
      <formula>"E1"</formula>
    </cfRule>
    <cfRule type="cellIs" dxfId="2381" priority="3344" operator="equal">
      <formula>"A7"</formula>
    </cfRule>
    <cfRule type="cellIs" dxfId="2380" priority="3345" operator="equal">
      <formula>"A5"</formula>
    </cfRule>
    <cfRule type="cellIs" dxfId="2379" priority="3346" operator="equal">
      <formula>"A6"</formula>
    </cfRule>
    <cfRule type="cellIs" dxfId="2378" priority="3347" operator="equal">
      <formula>"A4"</formula>
    </cfRule>
    <cfRule type="cellIs" dxfId="2377" priority="3348" operator="equal">
      <formula>"A3"</formula>
    </cfRule>
    <cfRule type="cellIs" dxfId="2376" priority="3349" operator="equal">
      <formula>"A2"</formula>
    </cfRule>
    <cfRule type="cellIs" dxfId="2375" priority="3350" operator="equal">
      <formula>"A1"</formula>
    </cfRule>
  </conditionalFormatting>
  <conditionalFormatting sqref="M167">
    <cfRule type="cellIs" dxfId="2374" priority="3301" operator="equal">
      <formula>"B5"</formula>
    </cfRule>
    <cfRule type="cellIs" dxfId="2373" priority="3302" operator="equal">
      <formula>"B4"</formula>
    </cfRule>
    <cfRule type="cellIs" dxfId="2372" priority="3303" operator="equal">
      <formula>"B3"</formula>
    </cfRule>
    <cfRule type="cellIs" dxfId="2371" priority="3304" operator="equal">
      <formula>"B2"</formula>
    </cfRule>
    <cfRule type="cellIs" dxfId="2370" priority="3305" operator="equal">
      <formula>"B1"</formula>
    </cfRule>
    <cfRule type="cellIs" dxfId="2369" priority="3306" operator="equal">
      <formula>"M4"</formula>
    </cfRule>
    <cfRule type="cellIs" dxfId="2368" priority="3307" operator="equal">
      <formula>"M3"</formula>
    </cfRule>
    <cfRule type="cellIs" dxfId="2367" priority="3308" operator="equal">
      <formula>"M2"</formula>
    </cfRule>
    <cfRule type="cellIs" dxfId="2366" priority="3309" operator="equal">
      <formula>"M1"</formula>
    </cfRule>
    <cfRule type="cellIs" dxfId="2365" priority="3310" operator="equal">
      <formula>"E9"</formula>
    </cfRule>
    <cfRule type="cellIs" dxfId="2364" priority="3311" operator="equal">
      <formula>"E8"</formula>
    </cfRule>
    <cfRule type="cellIs" dxfId="2363" priority="3312" operator="equal">
      <formula>"E7"</formula>
    </cfRule>
    <cfRule type="cellIs" dxfId="2362" priority="3313" operator="equal">
      <formula>"E6"</formula>
    </cfRule>
    <cfRule type="cellIs" dxfId="2361" priority="3314" operator="equal">
      <formula>"E5"</formula>
    </cfRule>
    <cfRule type="cellIs" dxfId="2360" priority="3315" operator="equal">
      <formula>"E4"</formula>
    </cfRule>
    <cfRule type="cellIs" dxfId="2359" priority="3316" operator="equal">
      <formula>"E3"</formula>
    </cfRule>
    <cfRule type="cellIs" dxfId="2358" priority="3317" operator="equal">
      <formula>"E2"</formula>
    </cfRule>
    <cfRule type="cellIs" dxfId="2357" priority="3318" operator="equal">
      <formula>"E1"</formula>
    </cfRule>
    <cfRule type="cellIs" dxfId="2356" priority="3319" operator="equal">
      <formula>"A7"</formula>
    </cfRule>
    <cfRule type="cellIs" dxfId="2355" priority="3320" operator="equal">
      <formula>"A5"</formula>
    </cfRule>
    <cfRule type="cellIs" dxfId="2354" priority="3321" operator="equal">
      <formula>"A6"</formula>
    </cfRule>
    <cfRule type="cellIs" dxfId="2353" priority="3322" operator="equal">
      <formula>"A4"</formula>
    </cfRule>
    <cfRule type="cellIs" dxfId="2352" priority="3323" operator="equal">
      <formula>"A3"</formula>
    </cfRule>
    <cfRule type="cellIs" dxfId="2351" priority="3324" operator="equal">
      <formula>"A2"</formula>
    </cfRule>
    <cfRule type="cellIs" dxfId="2350" priority="3325" operator="equal">
      <formula>"A1"</formula>
    </cfRule>
  </conditionalFormatting>
  <conditionalFormatting sqref="M169">
    <cfRule type="cellIs" dxfId="2349" priority="3276" operator="equal">
      <formula>"B5"</formula>
    </cfRule>
    <cfRule type="cellIs" dxfId="2348" priority="3277" operator="equal">
      <formula>"B4"</formula>
    </cfRule>
    <cfRule type="cellIs" dxfId="2347" priority="3278" operator="equal">
      <formula>"B3"</formula>
    </cfRule>
    <cfRule type="cellIs" dxfId="2346" priority="3279" operator="equal">
      <formula>"B2"</formula>
    </cfRule>
    <cfRule type="cellIs" dxfId="2345" priority="3280" operator="equal">
      <formula>"B1"</formula>
    </cfRule>
    <cfRule type="cellIs" dxfId="2344" priority="3281" operator="equal">
      <formula>"M4"</formula>
    </cfRule>
    <cfRule type="cellIs" dxfId="2343" priority="3282" operator="equal">
      <formula>"M3"</formula>
    </cfRule>
    <cfRule type="cellIs" dxfId="2342" priority="3283" operator="equal">
      <formula>"M2"</formula>
    </cfRule>
    <cfRule type="cellIs" dxfId="2341" priority="3284" operator="equal">
      <formula>"M1"</formula>
    </cfRule>
    <cfRule type="cellIs" dxfId="2340" priority="3285" operator="equal">
      <formula>"E9"</formula>
    </cfRule>
    <cfRule type="cellIs" dxfId="2339" priority="3286" operator="equal">
      <formula>"E8"</formula>
    </cfRule>
    <cfRule type="cellIs" dxfId="2338" priority="3287" operator="equal">
      <formula>"E7"</formula>
    </cfRule>
    <cfRule type="cellIs" dxfId="2337" priority="3288" operator="equal">
      <formula>"E6"</formula>
    </cfRule>
    <cfRule type="cellIs" dxfId="2336" priority="3289" operator="equal">
      <formula>"E5"</formula>
    </cfRule>
    <cfRule type="cellIs" dxfId="2335" priority="3290" operator="equal">
      <formula>"E4"</formula>
    </cfRule>
    <cfRule type="cellIs" dxfId="2334" priority="3291" operator="equal">
      <formula>"E3"</formula>
    </cfRule>
    <cfRule type="cellIs" dxfId="2333" priority="3292" operator="equal">
      <formula>"E2"</formula>
    </cfRule>
    <cfRule type="cellIs" dxfId="2332" priority="3293" operator="equal">
      <formula>"E1"</formula>
    </cfRule>
    <cfRule type="cellIs" dxfId="2331" priority="3294" operator="equal">
      <formula>"A7"</formula>
    </cfRule>
    <cfRule type="cellIs" dxfId="2330" priority="3295" operator="equal">
      <formula>"A5"</formula>
    </cfRule>
    <cfRule type="cellIs" dxfId="2329" priority="3296" operator="equal">
      <formula>"A6"</formula>
    </cfRule>
    <cfRule type="cellIs" dxfId="2328" priority="3297" operator="equal">
      <formula>"A4"</formula>
    </cfRule>
    <cfRule type="cellIs" dxfId="2327" priority="3298" operator="equal">
      <formula>"A3"</formula>
    </cfRule>
    <cfRule type="cellIs" dxfId="2326" priority="3299" operator="equal">
      <formula>"A2"</formula>
    </cfRule>
    <cfRule type="cellIs" dxfId="2325" priority="3300" operator="equal">
      <formula>"A1"</formula>
    </cfRule>
  </conditionalFormatting>
  <conditionalFormatting sqref="M108 M79:N81 M82">
    <cfRule type="cellIs" dxfId="2324" priority="3226" operator="equal">
      <formula>"B5"</formula>
    </cfRule>
    <cfRule type="cellIs" dxfId="2323" priority="3227" operator="equal">
      <formula>"B4"</formula>
    </cfRule>
    <cfRule type="cellIs" dxfId="2322" priority="3228" operator="equal">
      <formula>"B3"</formula>
    </cfRule>
    <cfRule type="cellIs" dxfId="2321" priority="3229" operator="equal">
      <formula>"B2"</formula>
    </cfRule>
    <cfRule type="cellIs" dxfId="2320" priority="3230" operator="equal">
      <formula>"B1"</formula>
    </cfRule>
    <cfRule type="cellIs" dxfId="2319" priority="3231" operator="equal">
      <formula>"M4"</formula>
    </cfRule>
    <cfRule type="cellIs" dxfId="2318" priority="3232" operator="equal">
      <formula>"M3"</formula>
    </cfRule>
    <cfRule type="cellIs" dxfId="2317" priority="3233" operator="equal">
      <formula>"M2"</formula>
    </cfRule>
    <cfRule type="cellIs" dxfId="2316" priority="3234" operator="equal">
      <formula>"M1"</formula>
    </cfRule>
    <cfRule type="cellIs" dxfId="2315" priority="3235" operator="equal">
      <formula>"E9"</formula>
    </cfRule>
    <cfRule type="cellIs" dxfId="2314" priority="3236" operator="equal">
      <formula>"E8"</formula>
    </cfRule>
    <cfRule type="cellIs" dxfId="2313" priority="3237" operator="equal">
      <formula>"E7"</formula>
    </cfRule>
    <cfRule type="cellIs" dxfId="2312" priority="3238" operator="equal">
      <formula>"E6"</formula>
    </cfRule>
    <cfRule type="cellIs" dxfId="2311" priority="3239" operator="equal">
      <formula>"E5"</formula>
    </cfRule>
    <cfRule type="cellIs" dxfId="2310" priority="3240" operator="equal">
      <formula>"E4"</formula>
    </cfRule>
    <cfRule type="cellIs" dxfId="2309" priority="3241" operator="equal">
      <formula>"E3"</formula>
    </cfRule>
    <cfRule type="cellIs" dxfId="2308" priority="3242" operator="equal">
      <formula>"E2"</formula>
    </cfRule>
    <cfRule type="cellIs" dxfId="2307" priority="3243" operator="equal">
      <formula>"E1"</formula>
    </cfRule>
    <cfRule type="cellIs" dxfId="2306" priority="3244" operator="equal">
      <formula>"A7"</formula>
    </cfRule>
    <cfRule type="cellIs" dxfId="2305" priority="3245" operator="equal">
      <formula>"A5"</formula>
    </cfRule>
    <cfRule type="cellIs" dxfId="2304" priority="3246" operator="equal">
      <formula>"A6"</formula>
    </cfRule>
    <cfRule type="cellIs" dxfId="2303" priority="3247" operator="equal">
      <formula>"A4"</formula>
    </cfRule>
    <cfRule type="cellIs" dxfId="2302" priority="3248" operator="equal">
      <formula>"A3"</formula>
    </cfRule>
    <cfRule type="cellIs" dxfId="2301" priority="3249" operator="equal">
      <formula>"A2"</formula>
    </cfRule>
    <cfRule type="cellIs" dxfId="2300" priority="3250" operator="equal">
      <formula>"A1"</formula>
    </cfRule>
  </conditionalFormatting>
  <conditionalFormatting sqref="M129:N129 M133:N133 M130 M132">
    <cfRule type="cellIs" dxfId="2299" priority="3176" operator="equal">
      <formula>"B5"</formula>
    </cfRule>
    <cfRule type="cellIs" dxfId="2298" priority="3177" operator="equal">
      <formula>"B4"</formula>
    </cfRule>
    <cfRule type="cellIs" dxfId="2297" priority="3178" operator="equal">
      <formula>"B3"</formula>
    </cfRule>
    <cfRule type="cellIs" dxfId="2296" priority="3179" operator="equal">
      <formula>"B2"</formula>
    </cfRule>
    <cfRule type="cellIs" dxfId="2295" priority="3180" operator="equal">
      <formula>"B1"</formula>
    </cfRule>
    <cfRule type="cellIs" dxfId="2294" priority="3181" operator="equal">
      <formula>"M4"</formula>
    </cfRule>
    <cfRule type="cellIs" dxfId="2293" priority="3182" operator="equal">
      <formula>"M3"</formula>
    </cfRule>
    <cfRule type="cellIs" dxfId="2292" priority="3183" operator="equal">
      <formula>"M2"</formula>
    </cfRule>
    <cfRule type="cellIs" dxfId="2291" priority="3184" operator="equal">
      <formula>"M1"</formula>
    </cfRule>
    <cfRule type="cellIs" dxfId="2290" priority="3185" operator="equal">
      <formula>"E9"</formula>
    </cfRule>
    <cfRule type="cellIs" dxfId="2289" priority="3186" operator="equal">
      <formula>"E8"</formula>
    </cfRule>
    <cfRule type="cellIs" dxfId="2288" priority="3187" operator="equal">
      <formula>"E7"</formula>
    </cfRule>
    <cfRule type="cellIs" dxfId="2287" priority="3188" operator="equal">
      <formula>"E6"</formula>
    </cfRule>
    <cfRule type="cellIs" dxfId="2286" priority="3189" operator="equal">
      <formula>"E5"</formula>
    </cfRule>
    <cfRule type="cellIs" dxfId="2285" priority="3190" operator="equal">
      <formula>"E4"</formula>
    </cfRule>
    <cfRule type="cellIs" dxfId="2284" priority="3191" operator="equal">
      <formula>"E3"</formula>
    </cfRule>
    <cfRule type="cellIs" dxfId="2283" priority="3192" operator="equal">
      <formula>"E2"</formula>
    </cfRule>
    <cfRule type="cellIs" dxfId="2282" priority="3193" operator="equal">
      <formula>"E1"</formula>
    </cfRule>
    <cfRule type="cellIs" dxfId="2281" priority="3194" operator="equal">
      <formula>"A7"</formula>
    </cfRule>
    <cfRule type="cellIs" dxfId="2280" priority="3195" operator="equal">
      <formula>"A5"</formula>
    </cfRule>
    <cfRule type="cellIs" dxfId="2279" priority="3196" operator="equal">
      <formula>"A6"</formula>
    </cfRule>
    <cfRule type="cellIs" dxfId="2278" priority="3197" operator="equal">
      <formula>"A4"</formula>
    </cfRule>
    <cfRule type="cellIs" dxfId="2277" priority="3198" operator="equal">
      <formula>"A3"</formula>
    </cfRule>
    <cfRule type="cellIs" dxfId="2276" priority="3199" operator="equal">
      <formula>"A2"</formula>
    </cfRule>
    <cfRule type="cellIs" dxfId="2275" priority="3200" operator="equal">
      <formula>"A1"</formula>
    </cfRule>
  </conditionalFormatting>
  <conditionalFormatting sqref="M8">
    <cfRule type="cellIs" dxfId="2274" priority="3151" operator="equal">
      <formula>"B5"</formula>
    </cfRule>
    <cfRule type="cellIs" dxfId="2273" priority="3152" operator="equal">
      <formula>"B4"</formula>
    </cfRule>
    <cfRule type="cellIs" dxfId="2272" priority="3153" operator="equal">
      <formula>"B3"</formula>
    </cfRule>
    <cfRule type="cellIs" dxfId="2271" priority="3154" operator="equal">
      <formula>"B2"</formula>
    </cfRule>
    <cfRule type="cellIs" dxfId="2270" priority="3155" operator="equal">
      <formula>"B1"</formula>
    </cfRule>
    <cfRule type="cellIs" dxfId="2269" priority="3156" operator="equal">
      <formula>"M4"</formula>
    </cfRule>
    <cfRule type="cellIs" dxfId="2268" priority="3157" operator="equal">
      <formula>"M3"</formula>
    </cfRule>
    <cfRule type="cellIs" dxfId="2267" priority="3158" operator="equal">
      <formula>"M2"</formula>
    </cfRule>
    <cfRule type="cellIs" dxfId="2266" priority="3159" operator="equal">
      <formula>"M1"</formula>
    </cfRule>
    <cfRule type="cellIs" dxfId="2265" priority="3160" operator="equal">
      <formula>"E9"</formula>
    </cfRule>
    <cfRule type="cellIs" dxfId="2264" priority="3161" operator="equal">
      <formula>"E8"</formula>
    </cfRule>
    <cfRule type="cellIs" dxfId="2263" priority="3162" operator="equal">
      <formula>"E7"</formula>
    </cfRule>
    <cfRule type="cellIs" dxfId="2262" priority="3163" operator="equal">
      <formula>"E6"</formula>
    </cfRule>
    <cfRule type="cellIs" dxfId="2261" priority="3164" operator="equal">
      <formula>"E5"</formula>
    </cfRule>
    <cfRule type="cellIs" dxfId="2260" priority="3165" operator="equal">
      <formula>"E4"</formula>
    </cfRule>
    <cfRule type="cellIs" dxfId="2259" priority="3166" operator="equal">
      <formula>"E3"</formula>
    </cfRule>
    <cfRule type="cellIs" dxfId="2258" priority="3167" operator="equal">
      <formula>"E2"</formula>
    </cfRule>
    <cfRule type="cellIs" dxfId="2257" priority="3168" operator="equal">
      <formula>"E1"</formula>
    </cfRule>
    <cfRule type="cellIs" dxfId="2256" priority="3169" operator="equal">
      <formula>"A7"</formula>
    </cfRule>
    <cfRule type="cellIs" dxfId="2255" priority="3170" operator="equal">
      <formula>"A5"</formula>
    </cfRule>
    <cfRule type="cellIs" dxfId="2254" priority="3171" operator="equal">
      <formula>"A6"</formula>
    </cfRule>
    <cfRule type="cellIs" dxfId="2253" priority="3172" operator="equal">
      <formula>"A4"</formula>
    </cfRule>
    <cfRule type="cellIs" dxfId="2252" priority="3173" operator="equal">
      <formula>"A3"</formula>
    </cfRule>
    <cfRule type="cellIs" dxfId="2251" priority="3174" operator="equal">
      <formula>"A2"</formula>
    </cfRule>
    <cfRule type="cellIs" dxfId="2250" priority="3175" operator="equal">
      <formula>"A1"</formula>
    </cfRule>
  </conditionalFormatting>
  <conditionalFormatting sqref="M10:M11">
    <cfRule type="cellIs" dxfId="2249" priority="3126" operator="equal">
      <formula>"B5"</formula>
    </cfRule>
    <cfRule type="cellIs" dxfId="2248" priority="3127" operator="equal">
      <formula>"B4"</formula>
    </cfRule>
    <cfRule type="cellIs" dxfId="2247" priority="3128" operator="equal">
      <formula>"B3"</formula>
    </cfRule>
    <cfRule type="cellIs" dxfId="2246" priority="3129" operator="equal">
      <formula>"B2"</formula>
    </cfRule>
    <cfRule type="cellIs" dxfId="2245" priority="3130" operator="equal">
      <formula>"B1"</formula>
    </cfRule>
    <cfRule type="cellIs" dxfId="2244" priority="3131" operator="equal">
      <formula>"M4"</formula>
    </cfRule>
    <cfRule type="cellIs" dxfId="2243" priority="3132" operator="equal">
      <formula>"M3"</formula>
    </cfRule>
    <cfRule type="cellIs" dxfId="2242" priority="3133" operator="equal">
      <formula>"M2"</formula>
    </cfRule>
    <cfRule type="cellIs" dxfId="2241" priority="3134" operator="equal">
      <formula>"M1"</formula>
    </cfRule>
    <cfRule type="cellIs" dxfId="2240" priority="3135" operator="equal">
      <formula>"E9"</formula>
    </cfRule>
    <cfRule type="cellIs" dxfId="2239" priority="3136" operator="equal">
      <formula>"E8"</formula>
    </cfRule>
    <cfRule type="cellIs" dxfId="2238" priority="3137" operator="equal">
      <formula>"E7"</formula>
    </cfRule>
    <cfRule type="cellIs" dxfId="2237" priority="3138" operator="equal">
      <formula>"E6"</formula>
    </cfRule>
    <cfRule type="cellIs" dxfId="2236" priority="3139" operator="equal">
      <formula>"E5"</formula>
    </cfRule>
    <cfRule type="cellIs" dxfId="2235" priority="3140" operator="equal">
      <formula>"E4"</formula>
    </cfRule>
    <cfRule type="cellIs" dxfId="2234" priority="3141" operator="equal">
      <formula>"E3"</formula>
    </cfRule>
    <cfRule type="cellIs" dxfId="2233" priority="3142" operator="equal">
      <formula>"E2"</formula>
    </cfRule>
    <cfRule type="cellIs" dxfId="2232" priority="3143" operator="equal">
      <formula>"E1"</formula>
    </cfRule>
    <cfRule type="cellIs" dxfId="2231" priority="3144" operator="equal">
      <formula>"A7"</formula>
    </cfRule>
    <cfRule type="cellIs" dxfId="2230" priority="3145" operator="equal">
      <formula>"A5"</formula>
    </cfRule>
    <cfRule type="cellIs" dxfId="2229" priority="3146" operator="equal">
      <formula>"A6"</formula>
    </cfRule>
    <cfRule type="cellIs" dxfId="2228" priority="3147" operator="equal">
      <formula>"A4"</formula>
    </cfRule>
    <cfRule type="cellIs" dxfId="2227" priority="3148" operator="equal">
      <formula>"A3"</formula>
    </cfRule>
    <cfRule type="cellIs" dxfId="2226" priority="3149" operator="equal">
      <formula>"A2"</formula>
    </cfRule>
    <cfRule type="cellIs" dxfId="2225" priority="3150" operator="equal">
      <formula>"A1"</formula>
    </cfRule>
  </conditionalFormatting>
  <conditionalFormatting sqref="M12">
    <cfRule type="cellIs" dxfId="2224" priority="3101" operator="equal">
      <formula>"B5"</formula>
    </cfRule>
    <cfRule type="cellIs" dxfId="2223" priority="3102" operator="equal">
      <formula>"B4"</formula>
    </cfRule>
    <cfRule type="cellIs" dxfId="2222" priority="3103" operator="equal">
      <formula>"B3"</formula>
    </cfRule>
    <cfRule type="cellIs" dxfId="2221" priority="3104" operator="equal">
      <formula>"B2"</formula>
    </cfRule>
    <cfRule type="cellIs" dxfId="2220" priority="3105" operator="equal">
      <formula>"B1"</formula>
    </cfRule>
    <cfRule type="cellIs" dxfId="2219" priority="3106" operator="equal">
      <formula>"M4"</formula>
    </cfRule>
    <cfRule type="cellIs" dxfId="2218" priority="3107" operator="equal">
      <formula>"M3"</formula>
    </cfRule>
    <cfRule type="cellIs" dxfId="2217" priority="3108" operator="equal">
      <formula>"M2"</formula>
    </cfRule>
    <cfRule type="cellIs" dxfId="2216" priority="3109" operator="equal">
      <formula>"M1"</formula>
    </cfRule>
    <cfRule type="cellIs" dxfId="2215" priority="3110" operator="equal">
      <formula>"E9"</formula>
    </cfRule>
    <cfRule type="cellIs" dxfId="2214" priority="3111" operator="equal">
      <formula>"E8"</formula>
    </cfRule>
    <cfRule type="cellIs" dxfId="2213" priority="3112" operator="equal">
      <formula>"E7"</formula>
    </cfRule>
    <cfRule type="cellIs" dxfId="2212" priority="3113" operator="equal">
      <formula>"E6"</formula>
    </cfRule>
    <cfRule type="cellIs" dxfId="2211" priority="3114" operator="equal">
      <formula>"E5"</formula>
    </cfRule>
    <cfRule type="cellIs" dxfId="2210" priority="3115" operator="equal">
      <formula>"E4"</formula>
    </cfRule>
    <cfRule type="cellIs" dxfId="2209" priority="3116" operator="equal">
      <formula>"E3"</formula>
    </cfRule>
    <cfRule type="cellIs" dxfId="2208" priority="3117" operator="equal">
      <formula>"E2"</formula>
    </cfRule>
    <cfRule type="cellIs" dxfId="2207" priority="3118" operator="equal">
      <formula>"E1"</formula>
    </cfRule>
    <cfRule type="cellIs" dxfId="2206" priority="3119" operator="equal">
      <formula>"A7"</formula>
    </cfRule>
    <cfRule type="cellIs" dxfId="2205" priority="3120" operator="equal">
      <formula>"A5"</formula>
    </cfRule>
    <cfRule type="cellIs" dxfId="2204" priority="3121" operator="equal">
      <formula>"A6"</formula>
    </cfRule>
    <cfRule type="cellIs" dxfId="2203" priority="3122" operator="equal">
      <formula>"A4"</formula>
    </cfRule>
    <cfRule type="cellIs" dxfId="2202" priority="3123" operator="equal">
      <formula>"A3"</formula>
    </cfRule>
    <cfRule type="cellIs" dxfId="2201" priority="3124" operator="equal">
      <formula>"A2"</formula>
    </cfRule>
    <cfRule type="cellIs" dxfId="2200" priority="3125" operator="equal">
      <formula>"A1"</formula>
    </cfRule>
  </conditionalFormatting>
  <conditionalFormatting sqref="M13">
    <cfRule type="cellIs" dxfId="2199" priority="3076" operator="equal">
      <formula>"B5"</formula>
    </cfRule>
    <cfRule type="cellIs" dxfId="2198" priority="3077" operator="equal">
      <formula>"B4"</formula>
    </cfRule>
    <cfRule type="cellIs" dxfId="2197" priority="3078" operator="equal">
      <formula>"B3"</formula>
    </cfRule>
    <cfRule type="cellIs" dxfId="2196" priority="3079" operator="equal">
      <formula>"B2"</formula>
    </cfRule>
    <cfRule type="cellIs" dxfId="2195" priority="3080" operator="equal">
      <formula>"B1"</formula>
    </cfRule>
    <cfRule type="cellIs" dxfId="2194" priority="3081" operator="equal">
      <formula>"M4"</formula>
    </cfRule>
    <cfRule type="cellIs" dxfId="2193" priority="3082" operator="equal">
      <formula>"M3"</formula>
    </cfRule>
    <cfRule type="cellIs" dxfId="2192" priority="3083" operator="equal">
      <formula>"M2"</formula>
    </cfRule>
    <cfRule type="cellIs" dxfId="2191" priority="3084" operator="equal">
      <formula>"M1"</formula>
    </cfRule>
    <cfRule type="cellIs" dxfId="2190" priority="3085" operator="equal">
      <formula>"E9"</formula>
    </cfRule>
    <cfRule type="cellIs" dxfId="2189" priority="3086" operator="equal">
      <formula>"E8"</formula>
    </cfRule>
    <cfRule type="cellIs" dxfId="2188" priority="3087" operator="equal">
      <formula>"E7"</formula>
    </cfRule>
    <cfRule type="cellIs" dxfId="2187" priority="3088" operator="equal">
      <formula>"E6"</formula>
    </cfRule>
    <cfRule type="cellIs" dxfId="2186" priority="3089" operator="equal">
      <formula>"E5"</formula>
    </cfRule>
    <cfRule type="cellIs" dxfId="2185" priority="3090" operator="equal">
      <formula>"E4"</formula>
    </cfRule>
    <cfRule type="cellIs" dxfId="2184" priority="3091" operator="equal">
      <formula>"E3"</formula>
    </cfRule>
    <cfRule type="cellIs" dxfId="2183" priority="3092" operator="equal">
      <formula>"E2"</formula>
    </cfRule>
    <cfRule type="cellIs" dxfId="2182" priority="3093" operator="equal">
      <formula>"E1"</formula>
    </cfRule>
    <cfRule type="cellIs" dxfId="2181" priority="3094" operator="equal">
      <formula>"A7"</formula>
    </cfRule>
    <cfRule type="cellIs" dxfId="2180" priority="3095" operator="equal">
      <formula>"A5"</formula>
    </cfRule>
    <cfRule type="cellIs" dxfId="2179" priority="3096" operator="equal">
      <formula>"A6"</formula>
    </cfRule>
    <cfRule type="cellIs" dxfId="2178" priority="3097" operator="equal">
      <formula>"A4"</formula>
    </cfRule>
    <cfRule type="cellIs" dxfId="2177" priority="3098" operator="equal">
      <formula>"A3"</formula>
    </cfRule>
    <cfRule type="cellIs" dxfId="2176" priority="3099" operator="equal">
      <formula>"A2"</formula>
    </cfRule>
    <cfRule type="cellIs" dxfId="2175" priority="3100" operator="equal">
      <formula>"A1"</formula>
    </cfRule>
  </conditionalFormatting>
  <conditionalFormatting sqref="M147">
    <cfRule type="cellIs" dxfId="2174" priority="3051" operator="equal">
      <formula>"B5"</formula>
    </cfRule>
    <cfRule type="cellIs" dxfId="2173" priority="3052" operator="equal">
      <formula>"B4"</formula>
    </cfRule>
    <cfRule type="cellIs" dxfId="2172" priority="3053" operator="equal">
      <formula>"B3"</formula>
    </cfRule>
    <cfRule type="cellIs" dxfId="2171" priority="3054" operator="equal">
      <formula>"B2"</formula>
    </cfRule>
    <cfRule type="cellIs" dxfId="2170" priority="3055" operator="equal">
      <formula>"B1"</formula>
    </cfRule>
    <cfRule type="cellIs" dxfId="2169" priority="3056" operator="equal">
      <formula>"M4"</formula>
    </cfRule>
    <cfRule type="cellIs" dxfId="2168" priority="3057" operator="equal">
      <formula>"M3"</formula>
    </cfRule>
    <cfRule type="cellIs" dxfId="2167" priority="3058" operator="equal">
      <formula>"M2"</formula>
    </cfRule>
    <cfRule type="cellIs" dxfId="2166" priority="3059" operator="equal">
      <formula>"M1"</formula>
    </cfRule>
    <cfRule type="cellIs" dxfId="2165" priority="3060" operator="equal">
      <formula>"E9"</formula>
    </cfRule>
    <cfRule type="cellIs" dxfId="2164" priority="3061" operator="equal">
      <formula>"E8"</formula>
    </cfRule>
    <cfRule type="cellIs" dxfId="2163" priority="3062" operator="equal">
      <formula>"E7"</formula>
    </cfRule>
    <cfRule type="cellIs" dxfId="2162" priority="3063" operator="equal">
      <formula>"E6"</formula>
    </cfRule>
    <cfRule type="cellIs" dxfId="2161" priority="3064" operator="equal">
      <formula>"E5"</formula>
    </cfRule>
    <cfRule type="cellIs" dxfId="2160" priority="3065" operator="equal">
      <formula>"E4"</formula>
    </cfRule>
    <cfRule type="cellIs" dxfId="2159" priority="3066" operator="equal">
      <formula>"E3"</formula>
    </cfRule>
    <cfRule type="cellIs" dxfId="2158" priority="3067" operator="equal">
      <formula>"E2"</formula>
    </cfRule>
    <cfRule type="cellIs" dxfId="2157" priority="3068" operator="equal">
      <formula>"E1"</formula>
    </cfRule>
    <cfRule type="cellIs" dxfId="2156" priority="3069" operator="equal">
      <formula>"A7"</formula>
    </cfRule>
    <cfRule type="cellIs" dxfId="2155" priority="3070" operator="equal">
      <formula>"A5"</formula>
    </cfRule>
    <cfRule type="cellIs" dxfId="2154" priority="3071" operator="equal">
      <formula>"A6"</formula>
    </cfRule>
    <cfRule type="cellIs" dxfId="2153" priority="3072" operator="equal">
      <formula>"A4"</formula>
    </cfRule>
    <cfRule type="cellIs" dxfId="2152" priority="3073" operator="equal">
      <formula>"A3"</formula>
    </cfRule>
    <cfRule type="cellIs" dxfId="2151" priority="3074" operator="equal">
      <formula>"A2"</formula>
    </cfRule>
    <cfRule type="cellIs" dxfId="2150" priority="3075" operator="equal">
      <formula>"A1"</formula>
    </cfRule>
  </conditionalFormatting>
  <conditionalFormatting sqref="M185">
    <cfRule type="cellIs" dxfId="2149" priority="2676" operator="equal">
      <formula>"B5"</formula>
    </cfRule>
    <cfRule type="cellIs" dxfId="2148" priority="2677" operator="equal">
      <formula>"B4"</formula>
    </cfRule>
    <cfRule type="cellIs" dxfId="2147" priority="2678" operator="equal">
      <formula>"B3"</formula>
    </cfRule>
    <cfRule type="cellIs" dxfId="2146" priority="2679" operator="equal">
      <formula>"B2"</formula>
    </cfRule>
    <cfRule type="cellIs" dxfId="2145" priority="2680" operator="equal">
      <formula>"B1"</formula>
    </cfRule>
    <cfRule type="cellIs" dxfId="2144" priority="2681" operator="equal">
      <formula>"M4"</formula>
    </cfRule>
    <cfRule type="cellIs" dxfId="2143" priority="2682" operator="equal">
      <formula>"M3"</formula>
    </cfRule>
    <cfRule type="cellIs" dxfId="2142" priority="2683" operator="equal">
      <formula>"M2"</formula>
    </cfRule>
    <cfRule type="cellIs" dxfId="2141" priority="2684" operator="equal">
      <formula>"M1"</formula>
    </cfRule>
    <cfRule type="cellIs" dxfId="2140" priority="2685" operator="equal">
      <formula>"E9"</formula>
    </cfRule>
    <cfRule type="cellIs" dxfId="2139" priority="2686" operator="equal">
      <formula>"E8"</formula>
    </cfRule>
    <cfRule type="cellIs" dxfId="2138" priority="2687" operator="equal">
      <formula>"E7"</formula>
    </cfRule>
    <cfRule type="cellIs" dxfId="2137" priority="2688" operator="equal">
      <formula>"E6"</formula>
    </cfRule>
    <cfRule type="cellIs" dxfId="2136" priority="2689" operator="equal">
      <formula>"E5"</formula>
    </cfRule>
    <cfRule type="cellIs" dxfId="2135" priority="2690" operator="equal">
      <formula>"E4"</formula>
    </cfRule>
    <cfRule type="cellIs" dxfId="2134" priority="2691" operator="equal">
      <formula>"E3"</formula>
    </cfRule>
    <cfRule type="cellIs" dxfId="2133" priority="2692" operator="equal">
      <formula>"E2"</formula>
    </cfRule>
    <cfRule type="cellIs" dxfId="2132" priority="2693" operator="equal">
      <formula>"E1"</formula>
    </cfRule>
    <cfRule type="cellIs" dxfId="2131" priority="2694" operator="equal">
      <formula>"A7"</formula>
    </cfRule>
    <cfRule type="cellIs" dxfId="2130" priority="2695" operator="equal">
      <formula>"A5"</formula>
    </cfRule>
    <cfRule type="cellIs" dxfId="2129" priority="2696" operator="equal">
      <formula>"A6"</formula>
    </cfRule>
    <cfRule type="cellIs" dxfId="2128" priority="2697" operator="equal">
      <formula>"A4"</formula>
    </cfRule>
    <cfRule type="cellIs" dxfId="2127" priority="2698" operator="equal">
      <formula>"A3"</formula>
    </cfRule>
    <cfRule type="cellIs" dxfId="2126" priority="2699" operator="equal">
      <formula>"A2"</formula>
    </cfRule>
    <cfRule type="cellIs" dxfId="2125" priority="2700" operator="equal">
      <formula>"A1"</formula>
    </cfRule>
  </conditionalFormatting>
  <conditionalFormatting sqref="N145">
    <cfRule type="cellIs" dxfId="2124" priority="2651" operator="equal">
      <formula>"B5"</formula>
    </cfRule>
    <cfRule type="cellIs" dxfId="2123" priority="2652" operator="equal">
      <formula>"B4"</formula>
    </cfRule>
    <cfRule type="cellIs" dxfId="2122" priority="2653" operator="equal">
      <formula>"B3"</formula>
    </cfRule>
    <cfRule type="cellIs" dxfId="2121" priority="2654" operator="equal">
      <formula>"B2"</formula>
    </cfRule>
    <cfRule type="cellIs" dxfId="2120" priority="2655" operator="equal">
      <formula>"B1"</formula>
    </cfRule>
    <cfRule type="cellIs" dxfId="2119" priority="2656" operator="equal">
      <formula>"M4"</formula>
    </cfRule>
    <cfRule type="cellIs" dxfId="2118" priority="2657" operator="equal">
      <formula>"M3"</formula>
    </cfRule>
    <cfRule type="cellIs" dxfId="2117" priority="2658" operator="equal">
      <formula>"M2"</formula>
    </cfRule>
    <cfRule type="cellIs" dxfId="2116" priority="2659" operator="equal">
      <formula>"M1"</formula>
    </cfRule>
    <cfRule type="cellIs" dxfId="2115" priority="2660" operator="equal">
      <formula>"E9"</formula>
    </cfRule>
    <cfRule type="cellIs" dxfId="2114" priority="2661" operator="equal">
      <formula>"E8"</formula>
    </cfRule>
    <cfRule type="cellIs" dxfId="2113" priority="2662" operator="equal">
      <formula>"E7"</formula>
    </cfRule>
    <cfRule type="cellIs" dxfId="2112" priority="2663" operator="equal">
      <formula>"E6"</formula>
    </cfRule>
    <cfRule type="cellIs" dxfId="2111" priority="2664" operator="equal">
      <formula>"E5"</formula>
    </cfRule>
    <cfRule type="cellIs" dxfId="2110" priority="2665" operator="equal">
      <formula>"E4"</formula>
    </cfRule>
    <cfRule type="cellIs" dxfId="2109" priority="2666" operator="equal">
      <formula>"E3"</formula>
    </cfRule>
    <cfRule type="cellIs" dxfId="2108" priority="2667" operator="equal">
      <formula>"E2"</formula>
    </cfRule>
    <cfRule type="cellIs" dxfId="2107" priority="2668" operator="equal">
      <formula>"E1"</formula>
    </cfRule>
    <cfRule type="cellIs" dxfId="2106" priority="2669" operator="equal">
      <formula>"A7"</formula>
    </cfRule>
    <cfRule type="cellIs" dxfId="2105" priority="2670" operator="equal">
      <formula>"A5"</formula>
    </cfRule>
    <cfRule type="cellIs" dxfId="2104" priority="2671" operator="equal">
      <formula>"A6"</formula>
    </cfRule>
    <cfRule type="cellIs" dxfId="2103" priority="2672" operator="equal">
      <formula>"A4"</formula>
    </cfRule>
    <cfRule type="cellIs" dxfId="2102" priority="2673" operator="equal">
      <formula>"A3"</formula>
    </cfRule>
    <cfRule type="cellIs" dxfId="2101" priority="2674" operator="equal">
      <formula>"A2"</formula>
    </cfRule>
    <cfRule type="cellIs" dxfId="2100" priority="2675" operator="equal">
      <formula>"A1"</formula>
    </cfRule>
  </conditionalFormatting>
  <conditionalFormatting sqref="N155">
    <cfRule type="cellIs" dxfId="2099" priority="2526" operator="equal">
      <formula>"B5"</formula>
    </cfRule>
    <cfRule type="cellIs" dxfId="2098" priority="2527" operator="equal">
      <formula>"B4"</formula>
    </cfRule>
    <cfRule type="cellIs" dxfId="2097" priority="2528" operator="equal">
      <formula>"B3"</formula>
    </cfRule>
    <cfRule type="cellIs" dxfId="2096" priority="2529" operator="equal">
      <formula>"B2"</formula>
    </cfRule>
    <cfRule type="cellIs" dxfId="2095" priority="2530" operator="equal">
      <formula>"B1"</formula>
    </cfRule>
    <cfRule type="cellIs" dxfId="2094" priority="2531" operator="equal">
      <formula>"M4"</formula>
    </cfRule>
    <cfRule type="cellIs" dxfId="2093" priority="2532" operator="equal">
      <formula>"M3"</formula>
    </cfRule>
    <cfRule type="cellIs" dxfId="2092" priority="2533" operator="equal">
      <formula>"M2"</formula>
    </cfRule>
    <cfRule type="cellIs" dxfId="2091" priority="2534" operator="equal">
      <formula>"M1"</formula>
    </cfRule>
    <cfRule type="cellIs" dxfId="2090" priority="2535" operator="equal">
      <formula>"E9"</formula>
    </cfRule>
    <cfRule type="cellIs" dxfId="2089" priority="2536" operator="equal">
      <formula>"E8"</formula>
    </cfRule>
    <cfRule type="cellIs" dxfId="2088" priority="2537" operator="equal">
      <formula>"E7"</formula>
    </cfRule>
    <cfRule type="cellIs" dxfId="2087" priority="2538" operator="equal">
      <formula>"E6"</formula>
    </cfRule>
    <cfRule type="cellIs" dxfId="2086" priority="2539" operator="equal">
      <formula>"E5"</formula>
    </cfRule>
    <cfRule type="cellIs" dxfId="2085" priority="2540" operator="equal">
      <formula>"E4"</formula>
    </cfRule>
    <cfRule type="cellIs" dxfId="2084" priority="2541" operator="equal">
      <formula>"E3"</formula>
    </cfRule>
    <cfRule type="cellIs" dxfId="2083" priority="2542" operator="equal">
      <formula>"E2"</formula>
    </cfRule>
    <cfRule type="cellIs" dxfId="2082" priority="2543" operator="equal">
      <formula>"E1"</formula>
    </cfRule>
    <cfRule type="cellIs" dxfId="2081" priority="2544" operator="equal">
      <formula>"A7"</formula>
    </cfRule>
    <cfRule type="cellIs" dxfId="2080" priority="2545" operator="equal">
      <formula>"A5"</formula>
    </cfRule>
    <cfRule type="cellIs" dxfId="2079" priority="2546" operator="equal">
      <formula>"A6"</formula>
    </cfRule>
    <cfRule type="cellIs" dxfId="2078" priority="2547" operator="equal">
      <formula>"A4"</formula>
    </cfRule>
    <cfRule type="cellIs" dxfId="2077" priority="2548" operator="equal">
      <formula>"A3"</formula>
    </cfRule>
    <cfRule type="cellIs" dxfId="2076" priority="2549" operator="equal">
      <formula>"A2"</formula>
    </cfRule>
    <cfRule type="cellIs" dxfId="2075" priority="2550" operator="equal">
      <formula>"A1"</formula>
    </cfRule>
  </conditionalFormatting>
  <conditionalFormatting sqref="N167">
    <cfRule type="cellIs" dxfId="2074" priority="2276" operator="equal">
      <formula>"B5"</formula>
    </cfRule>
    <cfRule type="cellIs" dxfId="2073" priority="2277" operator="equal">
      <formula>"B4"</formula>
    </cfRule>
    <cfRule type="cellIs" dxfId="2072" priority="2278" operator="equal">
      <formula>"B3"</formula>
    </cfRule>
    <cfRule type="cellIs" dxfId="2071" priority="2279" operator="equal">
      <formula>"B2"</formula>
    </cfRule>
    <cfRule type="cellIs" dxfId="2070" priority="2280" operator="equal">
      <formula>"B1"</formula>
    </cfRule>
    <cfRule type="cellIs" dxfId="2069" priority="2281" operator="equal">
      <formula>"M4"</formula>
    </cfRule>
    <cfRule type="cellIs" dxfId="2068" priority="2282" operator="equal">
      <formula>"M3"</formula>
    </cfRule>
    <cfRule type="cellIs" dxfId="2067" priority="2283" operator="equal">
      <formula>"M2"</formula>
    </cfRule>
    <cfRule type="cellIs" dxfId="2066" priority="2284" operator="equal">
      <formula>"M1"</formula>
    </cfRule>
    <cfRule type="cellIs" dxfId="2065" priority="2285" operator="equal">
      <formula>"E9"</formula>
    </cfRule>
    <cfRule type="cellIs" dxfId="2064" priority="2286" operator="equal">
      <formula>"E8"</formula>
    </cfRule>
    <cfRule type="cellIs" dxfId="2063" priority="2287" operator="equal">
      <formula>"E7"</formula>
    </cfRule>
    <cfRule type="cellIs" dxfId="2062" priority="2288" operator="equal">
      <formula>"E6"</formula>
    </cfRule>
    <cfRule type="cellIs" dxfId="2061" priority="2289" operator="equal">
      <formula>"E5"</formula>
    </cfRule>
    <cfRule type="cellIs" dxfId="2060" priority="2290" operator="equal">
      <formula>"E4"</formula>
    </cfRule>
    <cfRule type="cellIs" dxfId="2059" priority="2291" operator="equal">
      <formula>"E3"</formula>
    </cfRule>
    <cfRule type="cellIs" dxfId="2058" priority="2292" operator="equal">
      <formula>"E2"</formula>
    </cfRule>
    <cfRule type="cellIs" dxfId="2057" priority="2293" operator="equal">
      <formula>"E1"</formula>
    </cfRule>
    <cfRule type="cellIs" dxfId="2056" priority="2294" operator="equal">
      <formula>"A7"</formula>
    </cfRule>
    <cfRule type="cellIs" dxfId="2055" priority="2295" operator="equal">
      <formula>"A5"</formula>
    </cfRule>
    <cfRule type="cellIs" dxfId="2054" priority="2296" operator="equal">
      <formula>"A6"</formula>
    </cfRule>
    <cfRule type="cellIs" dxfId="2053" priority="2297" operator="equal">
      <formula>"A4"</formula>
    </cfRule>
    <cfRule type="cellIs" dxfId="2052" priority="2298" operator="equal">
      <formula>"A3"</formula>
    </cfRule>
    <cfRule type="cellIs" dxfId="2051" priority="2299" operator="equal">
      <formula>"A2"</formula>
    </cfRule>
    <cfRule type="cellIs" dxfId="2050" priority="2300" operator="equal">
      <formula>"A1"</formula>
    </cfRule>
  </conditionalFormatting>
  <conditionalFormatting sqref="N165:N166">
    <cfRule type="cellIs" dxfId="2049" priority="2301" operator="equal">
      <formula>"B5"</formula>
    </cfRule>
    <cfRule type="cellIs" dxfId="2048" priority="2302" operator="equal">
      <formula>"B4"</formula>
    </cfRule>
    <cfRule type="cellIs" dxfId="2047" priority="2303" operator="equal">
      <formula>"B3"</formula>
    </cfRule>
    <cfRule type="cellIs" dxfId="2046" priority="2304" operator="equal">
      <formula>"B2"</formula>
    </cfRule>
    <cfRule type="cellIs" dxfId="2045" priority="2305" operator="equal">
      <formula>"B1"</formula>
    </cfRule>
    <cfRule type="cellIs" dxfId="2044" priority="2306" operator="equal">
      <formula>"M4"</formula>
    </cfRule>
    <cfRule type="cellIs" dxfId="2043" priority="2307" operator="equal">
      <formula>"M3"</formula>
    </cfRule>
    <cfRule type="cellIs" dxfId="2042" priority="2308" operator="equal">
      <formula>"M2"</formula>
    </cfRule>
    <cfRule type="cellIs" dxfId="2041" priority="2309" operator="equal">
      <formula>"M1"</formula>
    </cfRule>
    <cfRule type="cellIs" dxfId="2040" priority="2310" operator="equal">
      <formula>"E9"</formula>
    </cfRule>
    <cfRule type="cellIs" dxfId="2039" priority="2311" operator="equal">
      <formula>"E8"</formula>
    </cfRule>
    <cfRule type="cellIs" dxfId="2038" priority="2312" operator="equal">
      <formula>"E7"</formula>
    </cfRule>
    <cfRule type="cellIs" dxfId="2037" priority="2313" operator="equal">
      <formula>"E6"</formula>
    </cfRule>
    <cfRule type="cellIs" dxfId="2036" priority="2314" operator="equal">
      <formula>"E5"</formula>
    </cfRule>
    <cfRule type="cellIs" dxfId="2035" priority="2315" operator="equal">
      <formula>"E4"</formula>
    </cfRule>
    <cfRule type="cellIs" dxfId="2034" priority="2316" operator="equal">
      <formula>"E3"</formula>
    </cfRule>
    <cfRule type="cellIs" dxfId="2033" priority="2317" operator="equal">
      <formula>"E2"</formula>
    </cfRule>
    <cfRule type="cellIs" dxfId="2032" priority="2318" operator="equal">
      <formula>"E1"</formula>
    </cfRule>
    <cfRule type="cellIs" dxfId="2031" priority="2319" operator="equal">
      <formula>"A7"</formula>
    </cfRule>
    <cfRule type="cellIs" dxfId="2030" priority="2320" operator="equal">
      <formula>"A5"</formula>
    </cfRule>
    <cfRule type="cellIs" dxfId="2029" priority="2321" operator="equal">
      <formula>"A6"</formula>
    </cfRule>
    <cfRule type="cellIs" dxfId="2028" priority="2322" operator="equal">
      <formula>"A4"</formula>
    </cfRule>
    <cfRule type="cellIs" dxfId="2027" priority="2323" operator="equal">
      <formula>"A3"</formula>
    </cfRule>
    <cfRule type="cellIs" dxfId="2026" priority="2324" operator="equal">
      <formula>"A2"</formula>
    </cfRule>
    <cfRule type="cellIs" dxfId="2025" priority="2325" operator="equal">
      <formula>"A1"</formula>
    </cfRule>
  </conditionalFormatting>
  <conditionalFormatting sqref="N156">
    <cfRule type="cellIs" dxfId="2024" priority="2501" operator="equal">
      <formula>"B5"</formula>
    </cfRule>
    <cfRule type="cellIs" dxfId="2023" priority="2502" operator="equal">
      <formula>"B4"</formula>
    </cfRule>
    <cfRule type="cellIs" dxfId="2022" priority="2503" operator="equal">
      <formula>"B3"</formula>
    </cfRule>
    <cfRule type="cellIs" dxfId="2021" priority="2504" operator="equal">
      <formula>"B2"</formula>
    </cfRule>
    <cfRule type="cellIs" dxfId="2020" priority="2505" operator="equal">
      <formula>"B1"</formula>
    </cfRule>
    <cfRule type="cellIs" dxfId="2019" priority="2506" operator="equal">
      <formula>"M4"</formula>
    </cfRule>
    <cfRule type="cellIs" dxfId="2018" priority="2507" operator="equal">
      <formula>"M3"</formula>
    </cfRule>
    <cfRule type="cellIs" dxfId="2017" priority="2508" operator="equal">
      <formula>"M2"</formula>
    </cfRule>
    <cfRule type="cellIs" dxfId="2016" priority="2509" operator="equal">
      <formula>"M1"</formula>
    </cfRule>
    <cfRule type="cellIs" dxfId="2015" priority="2510" operator="equal">
      <formula>"E9"</formula>
    </cfRule>
    <cfRule type="cellIs" dxfId="2014" priority="2511" operator="equal">
      <formula>"E8"</formula>
    </cfRule>
    <cfRule type="cellIs" dxfId="2013" priority="2512" operator="equal">
      <formula>"E7"</formula>
    </cfRule>
    <cfRule type="cellIs" dxfId="2012" priority="2513" operator="equal">
      <formula>"E6"</formula>
    </cfRule>
    <cfRule type="cellIs" dxfId="2011" priority="2514" operator="equal">
      <formula>"E5"</formula>
    </cfRule>
    <cfRule type="cellIs" dxfId="2010" priority="2515" operator="equal">
      <formula>"E4"</formula>
    </cfRule>
    <cfRule type="cellIs" dxfId="2009" priority="2516" operator="equal">
      <formula>"E3"</formula>
    </cfRule>
    <cfRule type="cellIs" dxfId="2008" priority="2517" operator="equal">
      <formula>"E2"</formula>
    </cfRule>
    <cfRule type="cellIs" dxfId="2007" priority="2518" operator="equal">
      <formula>"E1"</formula>
    </cfRule>
    <cfRule type="cellIs" dxfId="2006" priority="2519" operator="equal">
      <formula>"A7"</formula>
    </cfRule>
    <cfRule type="cellIs" dxfId="2005" priority="2520" operator="equal">
      <formula>"A5"</formula>
    </cfRule>
    <cfRule type="cellIs" dxfId="2004" priority="2521" operator="equal">
      <formula>"A6"</formula>
    </cfRule>
    <cfRule type="cellIs" dxfId="2003" priority="2522" operator="equal">
      <formula>"A4"</formula>
    </cfRule>
    <cfRule type="cellIs" dxfId="2002" priority="2523" operator="equal">
      <formula>"A3"</formula>
    </cfRule>
    <cfRule type="cellIs" dxfId="2001" priority="2524" operator="equal">
      <formula>"A2"</formula>
    </cfRule>
    <cfRule type="cellIs" dxfId="2000" priority="2525" operator="equal">
      <formula>"A1"</formula>
    </cfRule>
  </conditionalFormatting>
  <conditionalFormatting sqref="M77">
    <cfRule type="cellIs" dxfId="1999" priority="2176" operator="equal">
      <formula>"B5"</formula>
    </cfRule>
    <cfRule type="cellIs" dxfId="1998" priority="2177" operator="equal">
      <formula>"B4"</formula>
    </cfRule>
    <cfRule type="cellIs" dxfId="1997" priority="2178" operator="equal">
      <formula>"B3"</formula>
    </cfRule>
    <cfRule type="cellIs" dxfId="1996" priority="2179" operator="equal">
      <formula>"B2"</formula>
    </cfRule>
    <cfRule type="cellIs" dxfId="1995" priority="2180" operator="equal">
      <formula>"B1"</formula>
    </cfRule>
    <cfRule type="cellIs" dxfId="1994" priority="2181" operator="equal">
      <formula>"M4"</formula>
    </cfRule>
    <cfRule type="cellIs" dxfId="1993" priority="2182" operator="equal">
      <formula>"M3"</formula>
    </cfRule>
    <cfRule type="cellIs" dxfId="1992" priority="2183" operator="equal">
      <formula>"M2"</formula>
    </cfRule>
    <cfRule type="cellIs" dxfId="1991" priority="2184" operator="equal">
      <formula>"M1"</formula>
    </cfRule>
    <cfRule type="cellIs" dxfId="1990" priority="2185" operator="equal">
      <formula>"E9"</formula>
    </cfRule>
    <cfRule type="cellIs" dxfId="1989" priority="2186" operator="equal">
      <formula>"E8"</formula>
    </cfRule>
    <cfRule type="cellIs" dxfId="1988" priority="2187" operator="equal">
      <formula>"E7"</formula>
    </cfRule>
    <cfRule type="cellIs" dxfId="1987" priority="2188" operator="equal">
      <formula>"E6"</formula>
    </cfRule>
    <cfRule type="cellIs" dxfId="1986" priority="2189" operator="equal">
      <formula>"E5"</formula>
    </cfRule>
    <cfRule type="cellIs" dxfId="1985" priority="2190" operator="equal">
      <formula>"E4"</formula>
    </cfRule>
    <cfRule type="cellIs" dxfId="1984" priority="2191" operator="equal">
      <formula>"E3"</formula>
    </cfRule>
    <cfRule type="cellIs" dxfId="1983" priority="2192" operator="equal">
      <formula>"E2"</formula>
    </cfRule>
    <cfRule type="cellIs" dxfId="1982" priority="2193" operator="equal">
      <formula>"E1"</formula>
    </cfRule>
    <cfRule type="cellIs" dxfId="1981" priority="2194" operator="equal">
      <formula>"A7"</formula>
    </cfRule>
    <cfRule type="cellIs" dxfId="1980" priority="2195" operator="equal">
      <formula>"A5"</formula>
    </cfRule>
    <cfRule type="cellIs" dxfId="1979" priority="2196" operator="equal">
      <formula>"A6"</formula>
    </cfRule>
    <cfRule type="cellIs" dxfId="1978" priority="2197" operator="equal">
      <formula>"A4"</formula>
    </cfRule>
    <cfRule type="cellIs" dxfId="1977" priority="2198" operator="equal">
      <formula>"A3"</formula>
    </cfRule>
    <cfRule type="cellIs" dxfId="1976" priority="2199" operator="equal">
      <formula>"A2"</formula>
    </cfRule>
    <cfRule type="cellIs" dxfId="1975" priority="2200" operator="equal">
      <formula>"A1"</formula>
    </cfRule>
  </conditionalFormatting>
  <conditionalFormatting sqref="N168">
    <cfRule type="cellIs" dxfId="1974" priority="2251" operator="equal">
      <formula>"B5"</formula>
    </cfRule>
    <cfRule type="cellIs" dxfId="1973" priority="2252" operator="equal">
      <formula>"B4"</formula>
    </cfRule>
    <cfRule type="cellIs" dxfId="1972" priority="2253" operator="equal">
      <formula>"B3"</formula>
    </cfRule>
    <cfRule type="cellIs" dxfId="1971" priority="2254" operator="equal">
      <formula>"B2"</formula>
    </cfRule>
    <cfRule type="cellIs" dxfId="1970" priority="2255" operator="equal">
      <formula>"B1"</formula>
    </cfRule>
    <cfRule type="cellIs" dxfId="1969" priority="2256" operator="equal">
      <formula>"M4"</formula>
    </cfRule>
    <cfRule type="cellIs" dxfId="1968" priority="2257" operator="equal">
      <formula>"M3"</formula>
    </cfRule>
    <cfRule type="cellIs" dxfId="1967" priority="2258" operator="equal">
      <formula>"M2"</formula>
    </cfRule>
    <cfRule type="cellIs" dxfId="1966" priority="2259" operator="equal">
      <formula>"M1"</formula>
    </cfRule>
    <cfRule type="cellIs" dxfId="1965" priority="2260" operator="equal">
      <formula>"E9"</formula>
    </cfRule>
    <cfRule type="cellIs" dxfId="1964" priority="2261" operator="equal">
      <formula>"E8"</formula>
    </cfRule>
    <cfRule type="cellIs" dxfId="1963" priority="2262" operator="equal">
      <formula>"E7"</formula>
    </cfRule>
    <cfRule type="cellIs" dxfId="1962" priority="2263" operator="equal">
      <formula>"E6"</formula>
    </cfRule>
    <cfRule type="cellIs" dxfId="1961" priority="2264" operator="equal">
      <formula>"E5"</formula>
    </cfRule>
    <cfRule type="cellIs" dxfId="1960" priority="2265" operator="equal">
      <formula>"E4"</formula>
    </cfRule>
    <cfRule type="cellIs" dxfId="1959" priority="2266" operator="equal">
      <formula>"E3"</formula>
    </cfRule>
    <cfRule type="cellIs" dxfId="1958" priority="2267" operator="equal">
      <formula>"E2"</formula>
    </cfRule>
    <cfRule type="cellIs" dxfId="1957" priority="2268" operator="equal">
      <formula>"E1"</formula>
    </cfRule>
    <cfRule type="cellIs" dxfId="1956" priority="2269" operator="equal">
      <formula>"A7"</formula>
    </cfRule>
    <cfRule type="cellIs" dxfId="1955" priority="2270" operator="equal">
      <formula>"A5"</formula>
    </cfRule>
    <cfRule type="cellIs" dxfId="1954" priority="2271" operator="equal">
      <formula>"A6"</formula>
    </cfRule>
    <cfRule type="cellIs" dxfId="1953" priority="2272" operator="equal">
      <formula>"A4"</formula>
    </cfRule>
    <cfRule type="cellIs" dxfId="1952" priority="2273" operator="equal">
      <formula>"A3"</formula>
    </cfRule>
    <cfRule type="cellIs" dxfId="1951" priority="2274" operator="equal">
      <formula>"A2"</formula>
    </cfRule>
    <cfRule type="cellIs" dxfId="1950" priority="2275" operator="equal">
      <formula>"A1"</formula>
    </cfRule>
  </conditionalFormatting>
  <conditionalFormatting sqref="N157">
    <cfRule type="cellIs" dxfId="1949" priority="2476" operator="equal">
      <formula>"B5"</formula>
    </cfRule>
    <cfRule type="cellIs" dxfId="1948" priority="2477" operator="equal">
      <formula>"B4"</formula>
    </cfRule>
    <cfRule type="cellIs" dxfId="1947" priority="2478" operator="equal">
      <formula>"B3"</formula>
    </cfRule>
    <cfRule type="cellIs" dxfId="1946" priority="2479" operator="equal">
      <formula>"B2"</formula>
    </cfRule>
    <cfRule type="cellIs" dxfId="1945" priority="2480" operator="equal">
      <formula>"B1"</formula>
    </cfRule>
    <cfRule type="cellIs" dxfId="1944" priority="2481" operator="equal">
      <formula>"M4"</formula>
    </cfRule>
    <cfRule type="cellIs" dxfId="1943" priority="2482" operator="equal">
      <formula>"M3"</formula>
    </cfRule>
    <cfRule type="cellIs" dxfId="1942" priority="2483" operator="equal">
      <formula>"M2"</formula>
    </cfRule>
    <cfRule type="cellIs" dxfId="1941" priority="2484" operator="equal">
      <formula>"M1"</formula>
    </cfRule>
    <cfRule type="cellIs" dxfId="1940" priority="2485" operator="equal">
      <formula>"E9"</formula>
    </cfRule>
    <cfRule type="cellIs" dxfId="1939" priority="2486" operator="equal">
      <formula>"E8"</formula>
    </cfRule>
    <cfRule type="cellIs" dxfId="1938" priority="2487" operator="equal">
      <formula>"E7"</formula>
    </cfRule>
    <cfRule type="cellIs" dxfId="1937" priority="2488" operator="equal">
      <formula>"E6"</formula>
    </cfRule>
    <cfRule type="cellIs" dxfId="1936" priority="2489" operator="equal">
      <formula>"E5"</formula>
    </cfRule>
    <cfRule type="cellIs" dxfId="1935" priority="2490" operator="equal">
      <formula>"E4"</formula>
    </cfRule>
    <cfRule type="cellIs" dxfId="1934" priority="2491" operator="equal">
      <formula>"E3"</formula>
    </cfRule>
    <cfRule type="cellIs" dxfId="1933" priority="2492" operator="equal">
      <formula>"E2"</formula>
    </cfRule>
    <cfRule type="cellIs" dxfId="1932" priority="2493" operator="equal">
      <formula>"E1"</formula>
    </cfRule>
    <cfRule type="cellIs" dxfId="1931" priority="2494" operator="equal">
      <formula>"A7"</formula>
    </cfRule>
    <cfRule type="cellIs" dxfId="1930" priority="2495" operator="equal">
      <formula>"A5"</formula>
    </cfRule>
    <cfRule type="cellIs" dxfId="1929" priority="2496" operator="equal">
      <formula>"A6"</formula>
    </cfRule>
    <cfRule type="cellIs" dxfId="1928" priority="2497" operator="equal">
      <formula>"A4"</formula>
    </cfRule>
    <cfRule type="cellIs" dxfId="1927" priority="2498" operator="equal">
      <formula>"A3"</formula>
    </cfRule>
    <cfRule type="cellIs" dxfId="1926" priority="2499" operator="equal">
      <formula>"A2"</formula>
    </cfRule>
    <cfRule type="cellIs" dxfId="1925" priority="2500" operator="equal">
      <formula>"A1"</formula>
    </cfRule>
  </conditionalFormatting>
  <conditionalFormatting sqref="N159">
    <cfRule type="cellIs" dxfId="1924" priority="2451" operator="equal">
      <formula>"B5"</formula>
    </cfRule>
    <cfRule type="cellIs" dxfId="1923" priority="2452" operator="equal">
      <formula>"B4"</formula>
    </cfRule>
    <cfRule type="cellIs" dxfId="1922" priority="2453" operator="equal">
      <formula>"B3"</formula>
    </cfRule>
    <cfRule type="cellIs" dxfId="1921" priority="2454" operator="equal">
      <formula>"B2"</formula>
    </cfRule>
    <cfRule type="cellIs" dxfId="1920" priority="2455" operator="equal">
      <formula>"B1"</formula>
    </cfRule>
    <cfRule type="cellIs" dxfId="1919" priority="2456" operator="equal">
      <formula>"M4"</formula>
    </cfRule>
    <cfRule type="cellIs" dxfId="1918" priority="2457" operator="equal">
      <formula>"M3"</formula>
    </cfRule>
    <cfRule type="cellIs" dxfId="1917" priority="2458" operator="equal">
      <formula>"M2"</formula>
    </cfRule>
    <cfRule type="cellIs" dxfId="1916" priority="2459" operator="equal">
      <formula>"M1"</formula>
    </cfRule>
    <cfRule type="cellIs" dxfId="1915" priority="2460" operator="equal">
      <formula>"E9"</formula>
    </cfRule>
    <cfRule type="cellIs" dxfId="1914" priority="2461" operator="equal">
      <formula>"E8"</formula>
    </cfRule>
    <cfRule type="cellIs" dxfId="1913" priority="2462" operator="equal">
      <formula>"E7"</formula>
    </cfRule>
    <cfRule type="cellIs" dxfId="1912" priority="2463" operator="equal">
      <formula>"E6"</formula>
    </cfRule>
    <cfRule type="cellIs" dxfId="1911" priority="2464" operator="equal">
      <formula>"E5"</formula>
    </cfRule>
    <cfRule type="cellIs" dxfId="1910" priority="2465" operator="equal">
      <formula>"E4"</formula>
    </cfRule>
    <cfRule type="cellIs" dxfId="1909" priority="2466" operator="equal">
      <formula>"E3"</formula>
    </cfRule>
    <cfRule type="cellIs" dxfId="1908" priority="2467" operator="equal">
      <formula>"E2"</formula>
    </cfRule>
    <cfRule type="cellIs" dxfId="1907" priority="2468" operator="equal">
      <formula>"E1"</formula>
    </cfRule>
    <cfRule type="cellIs" dxfId="1906" priority="2469" operator="equal">
      <formula>"A7"</formula>
    </cfRule>
    <cfRule type="cellIs" dxfId="1905" priority="2470" operator="equal">
      <formula>"A5"</formula>
    </cfRule>
    <cfRule type="cellIs" dxfId="1904" priority="2471" operator="equal">
      <formula>"A6"</formula>
    </cfRule>
    <cfRule type="cellIs" dxfId="1903" priority="2472" operator="equal">
      <formula>"A4"</formula>
    </cfRule>
    <cfRule type="cellIs" dxfId="1902" priority="2473" operator="equal">
      <formula>"A3"</formula>
    </cfRule>
    <cfRule type="cellIs" dxfId="1901" priority="2474" operator="equal">
      <formula>"A2"</formula>
    </cfRule>
    <cfRule type="cellIs" dxfId="1900" priority="2475" operator="equal">
      <formula>"A1"</formula>
    </cfRule>
  </conditionalFormatting>
  <conditionalFormatting sqref="N160">
    <cfRule type="cellIs" dxfId="1899" priority="2426" operator="equal">
      <formula>"B5"</formula>
    </cfRule>
    <cfRule type="cellIs" dxfId="1898" priority="2427" operator="equal">
      <formula>"B4"</formula>
    </cfRule>
    <cfRule type="cellIs" dxfId="1897" priority="2428" operator="equal">
      <formula>"B3"</formula>
    </cfRule>
    <cfRule type="cellIs" dxfId="1896" priority="2429" operator="equal">
      <formula>"B2"</formula>
    </cfRule>
    <cfRule type="cellIs" dxfId="1895" priority="2430" operator="equal">
      <formula>"B1"</formula>
    </cfRule>
    <cfRule type="cellIs" dxfId="1894" priority="2431" operator="equal">
      <formula>"M4"</formula>
    </cfRule>
    <cfRule type="cellIs" dxfId="1893" priority="2432" operator="equal">
      <formula>"M3"</formula>
    </cfRule>
    <cfRule type="cellIs" dxfId="1892" priority="2433" operator="equal">
      <formula>"M2"</formula>
    </cfRule>
    <cfRule type="cellIs" dxfId="1891" priority="2434" operator="equal">
      <formula>"M1"</formula>
    </cfRule>
    <cfRule type="cellIs" dxfId="1890" priority="2435" operator="equal">
      <formula>"E9"</formula>
    </cfRule>
    <cfRule type="cellIs" dxfId="1889" priority="2436" operator="equal">
      <formula>"E8"</formula>
    </cfRule>
    <cfRule type="cellIs" dxfId="1888" priority="2437" operator="equal">
      <formula>"E7"</formula>
    </cfRule>
    <cfRule type="cellIs" dxfId="1887" priority="2438" operator="equal">
      <formula>"E6"</formula>
    </cfRule>
    <cfRule type="cellIs" dxfId="1886" priority="2439" operator="equal">
      <formula>"E5"</formula>
    </cfRule>
    <cfRule type="cellIs" dxfId="1885" priority="2440" operator="equal">
      <formula>"E4"</formula>
    </cfRule>
    <cfRule type="cellIs" dxfId="1884" priority="2441" operator="equal">
      <formula>"E3"</formula>
    </cfRule>
    <cfRule type="cellIs" dxfId="1883" priority="2442" operator="equal">
      <formula>"E2"</formula>
    </cfRule>
    <cfRule type="cellIs" dxfId="1882" priority="2443" operator="equal">
      <formula>"E1"</formula>
    </cfRule>
    <cfRule type="cellIs" dxfId="1881" priority="2444" operator="equal">
      <formula>"A7"</formula>
    </cfRule>
    <cfRule type="cellIs" dxfId="1880" priority="2445" operator="equal">
      <formula>"A5"</formula>
    </cfRule>
    <cfRule type="cellIs" dxfId="1879" priority="2446" operator="equal">
      <formula>"A6"</formula>
    </cfRule>
    <cfRule type="cellIs" dxfId="1878" priority="2447" operator="equal">
      <formula>"A4"</formula>
    </cfRule>
    <cfRule type="cellIs" dxfId="1877" priority="2448" operator="equal">
      <formula>"A3"</formula>
    </cfRule>
    <cfRule type="cellIs" dxfId="1876" priority="2449" operator="equal">
      <formula>"A2"</formula>
    </cfRule>
    <cfRule type="cellIs" dxfId="1875" priority="2450" operator="equal">
      <formula>"A1"</formula>
    </cfRule>
  </conditionalFormatting>
  <conditionalFormatting sqref="N161">
    <cfRule type="cellIs" dxfId="1874" priority="2401" operator="equal">
      <formula>"B5"</formula>
    </cfRule>
    <cfRule type="cellIs" dxfId="1873" priority="2402" operator="equal">
      <formula>"B4"</formula>
    </cfRule>
    <cfRule type="cellIs" dxfId="1872" priority="2403" operator="equal">
      <formula>"B3"</formula>
    </cfRule>
    <cfRule type="cellIs" dxfId="1871" priority="2404" operator="equal">
      <formula>"B2"</formula>
    </cfRule>
    <cfRule type="cellIs" dxfId="1870" priority="2405" operator="equal">
      <formula>"B1"</formula>
    </cfRule>
    <cfRule type="cellIs" dxfId="1869" priority="2406" operator="equal">
      <formula>"M4"</formula>
    </cfRule>
    <cfRule type="cellIs" dxfId="1868" priority="2407" operator="equal">
      <formula>"M3"</formula>
    </cfRule>
    <cfRule type="cellIs" dxfId="1867" priority="2408" operator="equal">
      <formula>"M2"</formula>
    </cfRule>
    <cfRule type="cellIs" dxfId="1866" priority="2409" operator="equal">
      <formula>"M1"</formula>
    </cfRule>
    <cfRule type="cellIs" dxfId="1865" priority="2410" operator="equal">
      <formula>"E9"</formula>
    </cfRule>
    <cfRule type="cellIs" dxfId="1864" priority="2411" operator="equal">
      <formula>"E8"</formula>
    </cfRule>
    <cfRule type="cellIs" dxfId="1863" priority="2412" operator="equal">
      <formula>"E7"</formula>
    </cfRule>
    <cfRule type="cellIs" dxfId="1862" priority="2413" operator="equal">
      <formula>"E6"</formula>
    </cfRule>
    <cfRule type="cellIs" dxfId="1861" priority="2414" operator="equal">
      <formula>"E5"</formula>
    </cfRule>
    <cfRule type="cellIs" dxfId="1860" priority="2415" operator="equal">
      <formula>"E4"</formula>
    </cfRule>
    <cfRule type="cellIs" dxfId="1859" priority="2416" operator="equal">
      <formula>"E3"</formula>
    </cfRule>
    <cfRule type="cellIs" dxfId="1858" priority="2417" operator="equal">
      <formula>"E2"</formula>
    </cfRule>
    <cfRule type="cellIs" dxfId="1857" priority="2418" operator="equal">
      <formula>"E1"</formula>
    </cfRule>
    <cfRule type="cellIs" dxfId="1856" priority="2419" operator="equal">
      <formula>"A7"</formula>
    </cfRule>
    <cfRule type="cellIs" dxfId="1855" priority="2420" operator="equal">
      <formula>"A5"</formula>
    </cfRule>
    <cfRule type="cellIs" dxfId="1854" priority="2421" operator="equal">
      <formula>"A6"</formula>
    </cfRule>
    <cfRule type="cellIs" dxfId="1853" priority="2422" operator="equal">
      <formula>"A4"</formula>
    </cfRule>
    <cfRule type="cellIs" dxfId="1852" priority="2423" operator="equal">
      <formula>"A3"</formula>
    </cfRule>
    <cfRule type="cellIs" dxfId="1851" priority="2424" operator="equal">
      <formula>"A2"</formula>
    </cfRule>
    <cfRule type="cellIs" dxfId="1850" priority="2425" operator="equal">
      <formula>"A1"</formula>
    </cfRule>
  </conditionalFormatting>
  <conditionalFormatting sqref="N162">
    <cfRule type="cellIs" dxfId="1849" priority="2376" operator="equal">
      <formula>"B5"</formula>
    </cfRule>
    <cfRule type="cellIs" dxfId="1848" priority="2377" operator="equal">
      <formula>"B4"</formula>
    </cfRule>
    <cfRule type="cellIs" dxfId="1847" priority="2378" operator="equal">
      <formula>"B3"</formula>
    </cfRule>
    <cfRule type="cellIs" dxfId="1846" priority="2379" operator="equal">
      <formula>"B2"</formula>
    </cfRule>
    <cfRule type="cellIs" dxfId="1845" priority="2380" operator="equal">
      <formula>"B1"</formula>
    </cfRule>
    <cfRule type="cellIs" dxfId="1844" priority="2381" operator="equal">
      <formula>"M4"</formula>
    </cfRule>
    <cfRule type="cellIs" dxfId="1843" priority="2382" operator="equal">
      <formula>"M3"</formula>
    </cfRule>
    <cfRule type="cellIs" dxfId="1842" priority="2383" operator="equal">
      <formula>"M2"</formula>
    </cfRule>
    <cfRule type="cellIs" dxfId="1841" priority="2384" operator="equal">
      <formula>"M1"</formula>
    </cfRule>
    <cfRule type="cellIs" dxfId="1840" priority="2385" operator="equal">
      <formula>"E9"</formula>
    </cfRule>
    <cfRule type="cellIs" dxfId="1839" priority="2386" operator="equal">
      <formula>"E8"</formula>
    </cfRule>
    <cfRule type="cellIs" dxfId="1838" priority="2387" operator="equal">
      <formula>"E7"</formula>
    </cfRule>
    <cfRule type="cellIs" dxfId="1837" priority="2388" operator="equal">
      <formula>"E6"</formula>
    </cfRule>
    <cfRule type="cellIs" dxfId="1836" priority="2389" operator="equal">
      <formula>"E5"</formula>
    </cfRule>
    <cfRule type="cellIs" dxfId="1835" priority="2390" operator="equal">
      <formula>"E4"</formula>
    </cfRule>
    <cfRule type="cellIs" dxfId="1834" priority="2391" operator="equal">
      <formula>"E3"</formula>
    </cfRule>
    <cfRule type="cellIs" dxfId="1833" priority="2392" operator="equal">
      <formula>"E2"</formula>
    </cfRule>
    <cfRule type="cellIs" dxfId="1832" priority="2393" operator="equal">
      <formula>"E1"</formula>
    </cfRule>
    <cfRule type="cellIs" dxfId="1831" priority="2394" operator="equal">
      <formula>"A7"</formula>
    </cfRule>
    <cfRule type="cellIs" dxfId="1830" priority="2395" operator="equal">
      <formula>"A5"</formula>
    </cfRule>
    <cfRule type="cellIs" dxfId="1829" priority="2396" operator="equal">
      <formula>"A6"</formula>
    </cfRule>
    <cfRule type="cellIs" dxfId="1828" priority="2397" operator="equal">
      <formula>"A4"</formula>
    </cfRule>
    <cfRule type="cellIs" dxfId="1827" priority="2398" operator="equal">
      <formula>"A3"</formula>
    </cfRule>
    <cfRule type="cellIs" dxfId="1826" priority="2399" operator="equal">
      <formula>"A2"</formula>
    </cfRule>
    <cfRule type="cellIs" dxfId="1825" priority="2400" operator="equal">
      <formula>"A1"</formula>
    </cfRule>
  </conditionalFormatting>
  <conditionalFormatting sqref="N163">
    <cfRule type="cellIs" dxfId="1824" priority="2351" operator="equal">
      <formula>"B5"</formula>
    </cfRule>
    <cfRule type="cellIs" dxfId="1823" priority="2352" operator="equal">
      <formula>"B4"</formula>
    </cfRule>
    <cfRule type="cellIs" dxfId="1822" priority="2353" operator="equal">
      <formula>"B3"</formula>
    </cfRule>
    <cfRule type="cellIs" dxfId="1821" priority="2354" operator="equal">
      <formula>"B2"</formula>
    </cfRule>
    <cfRule type="cellIs" dxfId="1820" priority="2355" operator="equal">
      <formula>"B1"</formula>
    </cfRule>
    <cfRule type="cellIs" dxfId="1819" priority="2356" operator="equal">
      <formula>"M4"</formula>
    </cfRule>
    <cfRule type="cellIs" dxfId="1818" priority="2357" operator="equal">
      <formula>"M3"</formula>
    </cfRule>
    <cfRule type="cellIs" dxfId="1817" priority="2358" operator="equal">
      <formula>"M2"</formula>
    </cfRule>
    <cfRule type="cellIs" dxfId="1816" priority="2359" operator="equal">
      <formula>"M1"</formula>
    </cfRule>
    <cfRule type="cellIs" dxfId="1815" priority="2360" operator="equal">
      <formula>"E9"</formula>
    </cfRule>
    <cfRule type="cellIs" dxfId="1814" priority="2361" operator="equal">
      <formula>"E8"</formula>
    </cfRule>
    <cfRule type="cellIs" dxfId="1813" priority="2362" operator="equal">
      <formula>"E7"</formula>
    </cfRule>
    <cfRule type="cellIs" dxfId="1812" priority="2363" operator="equal">
      <formula>"E6"</formula>
    </cfRule>
    <cfRule type="cellIs" dxfId="1811" priority="2364" operator="equal">
      <formula>"E5"</formula>
    </cfRule>
    <cfRule type="cellIs" dxfId="1810" priority="2365" operator="equal">
      <formula>"E4"</formula>
    </cfRule>
    <cfRule type="cellIs" dxfId="1809" priority="2366" operator="equal">
      <formula>"E3"</formula>
    </cfRule>
    <cfRule type="cellIs" dxfId="1808" priority="2367" operator="equal">
      <formula>"E2"</formula>
    </cfRule>
    <cfRule type="cellIs" dxfId="1807" priority="2368" operator="equal">
      <formula>"E1"</formula>
    </cfRule>
    <cfRule type="cellIs" dxfId="1806" priority="2369" operator="equal">
      <formula>"A7"</formula>
    </cfRule>
    <cfRule type="cellIs" dxfId="1805" priority="2370" operator="equal">
      <formula>"A5"</formula>
    </cfRule>
    <cfRule type="cellIs" dxfId="1804" priority="2371" operator="equal">
      <formula>"A6"</formula>
    </cfRule>
    <cfRule type="cellIs" dxfId="1803" priority="2372" operator="equal">
      <formula>"A4"</formula>
    </cfRule>
    <cfRule type="cellIs" dxfId="1802" priority="2373" operator="equal">
      <formula>"A3"</formula>
    </cfRule>
    <cfRule type="cellIs" dxfId="1801" priority="2374" operator="equal">
      <formula>"A2"</formula>
    </cfRule>
    <cfRule type="cellIs" dxfId="1800" priority="2375" operator="equal">
      <formula>"A1"</formula>
    </cfRule>
  </conditionalFormatting>
  <conditionalFormatting sqref="N164">
    <cfRule type="cellIs" dxfId="1799" priority="2326" operator="equal">
      <formula>"B5"</formula>
    </cfRule>
    <cfRule type="cellIs" dxfId="1798" priority="2327" operator="equal">
      <formula>"B4"</formula>
    </cfRule>
    <cfRule type="cellIs" dxfId="1797" priority="2328" operator="equal">
      <formula>"B3"</formula>
    </cfRule>
    <cfRule type="cellIs" dxfId="1796" priority="2329" operator="equal">
      <formula>"B2"</formula>
    </cfRule>
    <cfRule type="cellIs" dxfId="1795" priority="2330" operator="equal">
      <formula>"B1"</formula>
    </cfRule>
    <cfRule type="cellIs" dxfId="1794" priority="2331" operator="equal">
      <formula>"M4"</formula>
    </cfRule>
    <cfRule type="cellIs" dxfId="1793" priority="2332" operator="equal">
      <formula>"M3"</formula>
    </cfRule>
    <cfRule type="cellIs" dxfId="1792" priority="2333" operator="equal">
      <formula>"M2"</formula>
    </cfRule>
    <cfRule type="cellIs" dxfId="1791" priority="2334" operator="equal">
      <formula>"M1"</formula>
    </cfRule>
    <cfRule type="cellIs" dxfId="1790" priority="2335" operator="equal">
      <formula>"E9"</formula>
    </cfRule>
    <cfRule type="cellIs" dxfId="1789" priority="2336" operator="equal">
      <formula>"E8"</formula>
    </cfRule>
    <cfRule type="cellIs" dxfId="1788" priority="2337" operator="equal">
      <formula>"E7"</formula>
    </cfRule>
    <cfRule type="cellIs" dxfId="1787" priority="2338" operator="equal">
      <formula>"E6"</formula>
    </cfRule>
    <cfRule type="cellIs" dxfId="1786" priority="2339" operator="equal">
      <formula>"E5"</formula>
    </cfRule>
    <cfRule type="cellIs" dxfId="1785" priority="2340" operator="equal">
      <formula>"E4"</formula>
    </cfRule>
    <cfRule type="cellIs" dxfId="1784" priority="2341" operator="equal">
      <formula>"E3"</formula>
    </cfRule>
    <cfRule type="cellIs" dxfId="1783" priority="2342" operator="equal">
      <formula>"E2"</formula>
    </cfRule>
    <cfRule type="cellIs" dxfId="1782" priority="2343" operator="equal">
      <formula>"E1"</formula>
    </cfRule>
    <cfRule type="cellIs" dxfId="1781" priority="2344" operator="equal">
      <formula>"A7"</formula>
    </cfRule>
    <cfRule type="cellIs" dxfId="1780" priority="2345" operator="equal">
      <formula>"A5"</formula>
    </cfRule>
    <cfRule type="cellIs" dxfId="1779" priority="2346" operator="equal">
      <formula>"A6"</formula>
    </cfRule>
    <cfRule type="cellIs" dxfId="1778" priority="2347" operator="equal">
      <formula>"A4"</formula>
    </cfRule>
    <cfRule type="cellIs" dxfId="1777" priority="2348" operator="equal">
      <formula>"A3"</formula>
    </cfRule>
    <cfRule type="cellIs" dxfId="1776" priority="2349" operator="equal">
      <formula>"A2"</formula>
    </cfRule>
    <cfRule type="cellIs" dxfId="1775" priority="2350" operator="equal">
      <formula>"A1"</formula>
    </cfRule>
  </conditionalFormatting>
  <conditionalFormatting sqref="N170">
    <cfRule type="cellIs" dxfId="1774" priority="2201" operator="equal">
      <formula>"B5"</formula>
    </cfRule>
    <cfRule type="cellIs" dxfId="1773" priority="2202" operator="equal">
      <formula>"B4"</formula>
    </cfRule>
    <cfRule type="cellIs" dxfId="1772" priority="2203" operator="equal">
      <formula>"B3"</formula>
    </cfRule>
    <cfRule type="cellIs" dxfId="1771" priority="2204" operator="equal">
      <formula>"B2"</formula>
    </cfRule>
    <cfRule type="cellIs" dxfId="1770" priority="2205" operator="equal">
      <formula>"B1"</formula>
    </cfRule>
    <cfRule type="cellIs" dxfId="1769" priority="2206" operator="equal">
      <formula>"M4"</formula>
    </cfRule>
    <cfRule type="cellIs" dxfId="1768" priority="2207" operator="equal">
      <formula>"M3"</formula>
    </cfRule>
    <cfRule type="cellIs" dxfId="1767" priority="2208" operator="equal">
      <formula>"M2"</formula>
    </cfRule>
    <cfRule type="cellIs" dxfId="1766" priority="2209" operator="equal">
      <formula>"M1"</formula>
    </cfRule>
    <cfRule type="cellIs" dxfId="1765" priority="2210" operator="equal">
      <formula>"E9"</formula>
    </cfRule>
    <cfRule type="cellIs" dxfId="1764" priority="2211" operator="equal">
      <formula>"E8"</formula>
    </cfRule>
    <cfRule type="cellIs" dxfId="1763" priority="2212" operator="equal">
      <formula>"E7"</formula>
    </cfRule>
    <cfRule type="cellIs" dxfId="1762" priority="2213" operator="equal">
      <formula>"E6"</formula>
    </cfRule>
    <cfRule type="cellIs" dxfId="1761" priority="2214" operator="equal">
      <formula>"E5"</formula>
    </cfRule>
    <cfRule type="cellIs" dxfId="1760" priority="2215" operator="equal">
      <formula>"E4"</formula>
    </cfRule>
    <cfRule type="cellIs" dxfId="1759" priority="2216" operator="equal">
      <formula>"E3"</formula>
    </cfRule>
    <cfRule type="cellIs" dxfId="1758" priority="2217" operator="equal">
      <formula>"E2"</formula>
    </cfRule>
    <cfRule type="cellIs" dxfId="1757" priority="2218" operator="equal">
      <formula>"E1"</formula>
    </cfRule>
    <cfRule type="cellIs" dxfId="1756" priority="2219" operator="equal">
      <formula>"A7"</formula>
    </cfRule>
    <cfRule type="cellIs" dxfId="1755" priority="2220" operator="equal">
      <formula>"A5"</formula>
    </cfRule>
    <cfRule type="cellIs" dxfId="1754" priority="2221" operator="equal">
      <formula>"A6"</formula>
    </cfRule>
    <cfRule type="cellIs" dxfId="1753" priority="2222" operator="equal">
      <formula>"A4"</formula>
    </cfRule>
    <cfRule type="cellIs" dxfId="1752" priority="2223" operator="equal">
      <formula>"A3"</formula>
    </cfRule>
    <cfRule type="cellIs" dxfId="1751" priority="2224" operator="equal">
      <formula>"A2"</formula>
    </cfRule>
    <cfRule type="cellIs" dxfId="1750" priority="2225" operator="equal">
      <formula>"A1"</formula>
    </cfRule>
  </conditionalFormatting>
  <conditionalFormatting sqref="N169">
    <cfRule type="cellIs" dxfId="1749" priority="2226" operator="equal">
      <formula>"B5"</formula>
    </cfRule>
    <cfRule type="cellIs" dxfId="1748" priority="2227" operator="equal">
      <formula>"B4"</formula>
    </cfRule>
    <cfRule type="cellIs" dxfId="1747" priority="2228" operator="equal">
      <formula>"B3"</formula>
    </cfRule>
    <cfRule type="cellIs" dxfId="1746" priority="2229" operator="equal">
      <formula>"B2"</formula>
    </cfRule>
    <cfRule type="cellIs" dxfId="1745" priority="2230" operator="equal">
      <formula>"B1"</formula>
    </cfRule>
    <cfRule type="cellIs" dxfId="1744" priority="2231" operator="equal">
      <formula>"M4"</formula>
    </cfRule>
    <cfRule type="cellIs" dxfId="1743" priority="2232" operator="equal">
      <formula>"M3"</formula>
    </cfRule>
    <cfRule type="cellIs" dxfId="1742" priority="2233" operator="equal">
      <formula>"M2"</formula>
    </cfRule>
    <cfRule type="cellIs" dxfId="1741" priority="2234" operator="equal">
      <formula>"M1"</formula>
    </cfRule>
    <cfRule type="cellIs" dxfId="1740" priority="2235" operator="equal">
      <formula>"E9"</formula>
    </cfRule>
    <cfRule type="cellIs" dxfId="1739" priority="2236" operator="equal">
      <formula>"E8"</formula>
    </cfRule>
    <cfRule type="cellIs" dxfId="1738" priority="2237" operator="equal">
      <formula>"E7"</formula>
    </cfRule>
    <cfRule type="cellIs" dxfId="1737" priority="2238" operator="equal">
      <formula>"E6"</formula>
    </cfRule>
    <cfRule type="cellIs" dxfId="1736" priority="2239" operator="equal">
      <formula>"E5"</formula>
    </cfRule>
    <cfRule type="cellIs" dxfId="1735" priority="2240" operator="equal">
      <formula>"E4"</formula>
    </cfRule>
    <cfRule type="cellIs" dxfId="1734" priority="2241" operator="equal">
      <formula>"E3"</formula>
    </cfRule>
    <cfRule type="cellIs" dxfId="1733" priority="2242" operator="equal">
      <formula>"E2"</formula>
    </cfRule>
    <cfRule type="cellIs" dxfId="1732" priority="2243" operator="equal">
      <formula>"E1"</formula>
    </cfRule>
    <cfRule type="cellIs" dxfId="1731" priority="2244" operator="equal">
      <formula>"A7"</formula>
    </cfRule>
    <cfRule type="cellIs" dxfId="1730" priority="2245" operator="equal">
      <formula>"A5"</formula>
    </cfRule>
    <cfRule type="cellIs" dxfId="1729" priority="2246" operator="equal">
      <formula>"A6"</formula>
    </cfRule>
    <cfRule type="cellIs" dxfId="1728" priority="2247" operator="equal">
      <formula>"A4"</formula>
    </cfRule>
    <cfRule type="cellIs" dxfId="1727" priority="2248" operator="equal">
      <formula>"A3"</formula>
    </cfRule>
    <cfRule type="cellIs" dxfId="1726" priority="2249" operator="equal">
      <formula>"A2"</formula>
    </cfRule>
    <cfRule type="cellIs" dxfId="1725" priority="2250" operator="equal">
      <formula>"A1"</formula>
    </cfRule>
  </conditionalFormatting>
  <conditionalFormatting sqref="N18">
    <cfRule type="cellIs" dxfId="1724" priority="1926" operator="equal">
      <formula>"B5"</formula>
    </cfRule>
    <cfRule type="cellIs" dxfId="1723" priority="1927" operator="equal">
      <formula>"B4"</formula>
    </cfRule>
    <cfRule type="cellIs" dxfId="1722" priority="1928" operator="equal">
      <formula>"B3"</formula>
    </cfRule>
    <cfRule type="cellIs" dxfId="1721" priority="1929" operator="equal">
      <formula>"B2"</formula>
    </cfRule>
    <cfRule type="cellIs" dxfId="1720" priority="1930" operator="equal">
      <formula>"B1"</formula>
    </cfRule>
    <cfRule type="cellIs" dxfId="1719" priority="1931" operator="equal">
      <formula>"M4"</formula>
    </cfRule>
    <cfRule type="cellIs" dxfId="1718" priority="1932" operator="equal">
      <formula>"M3"</formula>
    </cfRule>
    <cfRule type="cellIs" dxfId="1717" priority="1933" operator="equal">
      <formula>"M2"</formula>
    </cfRule>
    <cfRule type="cellIs" dxfId="1716" priority="1934" operator="equal">
      <formula>"M1"</formula>
    </cfRule>
    <cfRule type="cellIs" dxfId="1715" priority="1935" operator="equal">
      <formula>"E9"</formula>
    </cfRule>
    <cfRule type="cellIs" dxfId="1714" priority="1936" operator="equal">
      <formula>"E8"</formula>
    </cfRule>
    <cfRule type="cellIs" dxfId="1713" priority="1937" operator="equal">
      <formula>"E7"</formula>
    </cfRule>
    <cfRule type="cellIs" dxfId="1712" priority="1938" operator="equal">
      <formula>"E6"</formula>
    </cfRule>
    <cfRule type="cellIs" dxfId="1711" priority="1939" operator="equal">
      <formula>"E5"</formula>
    </cfRule>
    <cfRule type="cellIs" dxfId="1710" priority="1940" operator="equal">
      <formula>"E4"</formula>
    </cfRule>
    <cfRule type="cellIs" dxfId="1709" priority="1941" operator="equal">
      <formula>"E3"</formula>
    </cfRule>
    <cfRule type="cellIs" dxfId="1708" priority="1942" operator="equal">
      <formula>"E2"</formula>
    </cfRule>
    <cfRule type="cellIs" dxfId="1707" priority="1943" operator="equal">
      <formula>"E1"</formula>
    </cfRule>
    <cfRule type="cellIs" dxfId="1706" priority="1944" operator="equal">
      <formula>"A7"</formula>
    </cfRule>
    <cfRule type="cellIs" dxfId="1705" priority="1945" operator="equal">
      <formula>"A5"</formula>
    </cfRule>
    <cfRule type="cellIs" dxfId="1704" priority="1946" operator="equal">
      <formula>"A6"</formula>
    </cfRule>
    <cfRule type="cellIs" dxfId="1703" priority="1947" operator="equal">
      <formula>"A4"</formula>
    </cfRule>
    <cfRule type="cellIs" dxfId="1702" priority="1948" operator="equal">
      <formula>"A3"</formula>
    </cfRule>
    <cfRule type="cellIs" dxfId="1701" priority="1949" operator="equal">
      <formula>"A2"</formula>
    </cfRule>
    <cfRule type="cellIs" dxfId="1700" priority="1950" operator="equal">
      <formula>"A1"</formula>
    </cfRule>
  </conditionalFormatting>
  <conditionalFormatting sqref="N19">
    <cfRule type="cellIs" dxfId="1699" priority="1901" operator="equal">
      <formula>"B5"</formula>
    </cfRule>
    <cfRule type="cellIs" dxfId="1698" priority="1902" operator="equal">
      <formula>"B4"</formula>
    </cfRule>
    <cfRule type="cellIs" dxfId="1697" priority="1903" operator="equal">
      <formula>"B3"</formula>
    </cfRule>
    <cfRule type="cellIs" dxfId="1696" priority="1904" operator="equal">
      <formula>"B2"</formula>
    </cfRule>
    <cfRule type="cellIs" dxfId="1695" priority="1905" operator="equal">
      <formula>"B1"</formula>
    </cfRule>
    <cfRule type="cellIs" dxfId="1694" priority="1906" operator="equal">
      <formula>"M4"</formula>
    </cfRule>
    <cfRule type="cellIs" dxfId="1693" priority="1907" operator="equal">
      <formula>"M3"</formula>
    </cfRule>
    <cfRule type="cellIs" dxfId="1692" priority="1908" operator="equal">
      <formula>"M2"</formula>
    </cfRule>
    <cfRule type="cellIs" dxfId="1691" priority="1909" operator="equal">
      <formula>"M1"</formula>
    </cfRule>
    <cfRule type="cellIs" dxfId="1690" priority="1910" operator="equal">
      <formula>"E9"</formula>
    </cfRule>
    <cfRule type="cellIs" dxfId="1689" priority="1911" operator="equal">
      <formula>"E8"</formula>
    </cfRule>
    <cfRule type="cellIs" dxfId="1688" priority="1912" operator="equal">
      <formula>"E7"</formula>
    </cfRule>
    <cfRule type="cellIs" dxfId="1687" priority="1913" operator="equal">
      <formula>"E6"</formula>
    </cfRule>
    <cfRule type="cellIs" dxfId="1686" priority="1914" operator="equal">
      <formula>"E5"</formula>
    </cfRule>
    <cfRule type="cellIs" dxfId="1685" priority="1915" operator="equal">
      <formula>"E4"</formula>
    </cfRule>
    <cfRule type="cellIs" dxfId="1684" priority="1916" operator="equal">
      <formula>"E3"</formula>
    </cfRule>
    <cfRule type="cellIs" dxfId="1683" priority="1917" operator="equal">
      <formula>"E2"</formula>
    </cfRule>
    <cfRule type="cellIs" dxfId="1682" priority="1918" operator="equal">
      <formula>"E1"</formula>
    </cfRule>
    <cfRule type="cellIs" dxfId="1681" priority="1919" operator="equal">
      <formula>"A7"</formula>
    </cfRule>
    <cfRule type="cellIs" dxfId="1680" priority="1920" operator="equal">
      <formula>"A5"</formula>
    </cfRule>
    <cfRule type="cellIs" dxfId="1679" priority="1921" operator="equal">
      <formula>"A6"</formula>
    </cfRule>
    <cfRule type="cellIs" dxfId="1678" priority="1922" operator="equal">
      <formula>"A4"</formula>
    </cfRule>
    <cfRule type="cellIs" dxfId="1677" priority="1923" operator="equal">
      <formula>"A3"</formula>
    </cfRule>
    <cfRule type="cellIs" dxfId="1676" priority="1924" operator="equal">
      <formula>"A2"</formula>
    </cfRule>
    <cfRule type="cellIs" dxfId="1675" priority="1925" operator="equal">
      <formula>"A1"</formula>
    </cfRule>
  </conditionalFormatting>
  <conditionalFormatting sqref="N20">
    <cfRule type="cellIs" dxfId="1674" priority="1876" operator="equal">
      <formula>"B5"</formula>
    </cfRule>
    <cfRule type="cellIs" dxfId="1673" priority="1877" operator="equal">
      <formula>"B4"</formula>
    </cfRule>
    <cfRule type="cellIs" dxfId="1672" priority="1878" operator="equal">
      <formula>"B3"</formula>
    </cfRule>
    <cfRule type="cellIs" dxfId="1671" priority="1879" operator="equal">
      <formula>"B2"</formula>
    </cfRule>
    <cfRule type="cellIs" dxfId="1670" priority="1880" operator="equal">
      <formula>"B1"</formula>
    </cfRule>
    <cfRule type="cellIs" dxfId="1669" priority="1881" operator="equal">
      <formula>"M4"</formula>
    </cfRule>
    <cfRule type="cellIs" dxfId="1668" priority="1882" operator="equal">
      <formula>"M3"</formula>
    </cfRule>
    <cfRule type="cellIs" dxfId="1667" priority="1883" operator="equal">
      <formula>"M2"</formula>
    </cfRule>
    <cfRule type="cellIs" dxfId="1666" priority="1884" operator="equal">
      <formula>"M1"</formula>
    </cfRule>
    <cfRule type="cellIs" dxfId="1665" priority="1885" operator="equal">
      <formula>"E9"</formula>
    </cfRule>
    <cfRule type="cellIs" dxfId="1664" priority="1886" operator="equal">
      <formula>"E8"</formula>
    </cfRule>
    <cfRule type="cellIs" dxfId="1663" priority="1887" operator="equal">
      <formula>"E7"</formula>
    </cfRule>
    <cfRule type="cellIs" dxfId="1662" priority="1888" operator="equal">
      <formula>"E6"</formula>
    </cfRule>
    <cfRule type="cellIs" dxfId="1661" priority="1889" operator="equal">
      <formula>"E5"</formula>
    </cfRule>
    <cfRule type="cellIs" dxfId="1660" priority="1890" operator="equal">
      <formula>"E4"</formula>
    </cfRule>
    <cfRule type="cellIs" dxfId="1659" priority="1891" operator="equal">
      <formula>"E3"</formula>
    </cfRule>
    <cfRule type="cellIs" dxfId="1658" priority="1892" operator="equal">
      <formula>"E2"</formula>
    </cfRule>
    <cfRule type="cellIs" dxfId="1657" priority="1893" operator="equal">
      <formula>"E1"</formula>
    </cfRule>
    <cfRule type="cellIs" dxfId="1656" priority="1894" operator="equal">
      <formula>"A7"</formula>
    </cfRule>
    <cfRule type="cellIs" dxfId="1655" priority="1895" operator="equal">
      <formula>"A5"</formula>
    </cfRule>
    <cfRule type="cellIs" dxfId="1654" priority="1896" operator="equal">
      <formula>"A6"</formula>
    </cfRule>
    <cfRule type="cellIs" dxfId="1653" priority="1897" operator="equal">
      <formula>"A4"</formula>
    </cfRule>
    <cfRule type="cellIs" dxfId="1652" priority="1898" operator="equal">
      <formula>"A3"</formula>
    </cfRule>
    <cfRule type="cellIs" dxfId="1651" priority="1899" operator="equal">
      <formula>"A2"</formula>
    </cfRule>
    <cfRule type="cellIs" dxfId="1650" priority="1900" operator="equal">
      <formula>"A1"</formula>
    </cfRule>
  </conditionalFormatting>
  <conditionalFormatting sqref="N20">
    <cfRule type="cellIs" dxfId="1649" priority="1851" operator="equal">
      <formula>"B5"</formula>
    </cfRule>
    <cfRule type="cellIs" dxfId="1648" priority="1852" operator="equal">
      <formula>"B4"</formula>
    </cfRule>
    <cfRule type="cellIs" dxfId="1647" priority="1853" operator="equal">
      <formula>"B3"</formula>
    </cfRule>
    <cfRule type="cellIs" dxfId="1646" priority="1854" operator="equal">
      <formula>"B2"</formula>
    </cfRule>
    <cfRule type="cellIs" dxfId="1645" priority="1855" operator="equal">
      <formula>"B1"</formula>
    </cfRule>
    <cfRule type="cellIs" dxfId="1644" priority="1856" operator="equal">
      <formula>"M4"</formula>
    </cfRule>
    <cfRule type="cellIs" dxfId="1643" priority="1857" operator="equal">
      <formula>"M3"</formula>
    </cfRule>
    <cfRule type="cellIs" dxfId="1642" priority="1858" operator="equal">
      <formula>"M2"</formula>
    </cfRule>
    <cfRule type="cellIs" dxfId="1641" priority="1859" operator="equal">
      <formula>"M1"</formula>
    </cfRule>
    <cfRule type="cellIs" dxfId="1640" priority="1860" operator="equal">
      <formula>"E9"</formula>
    </cfRule>
    <cfRule type="cellIs" dxfId="1639" priority="1861" operator="equal">
      <formula>"E8"</formula>
    </cfRule>
    <cfRule type="cellIs" dxfId="1638" priority="1862" operator="equal">
      <formula>"E7"</formula>
    </cfRule>
    <cfRule type="cellIs" dxfId="1637" priority="1863" operator="equal">
      <formula>"E6"</formula>
    </cfRule>
    <cfRule type="cellIs" dxfId="1636" priority="1864" operator="equal">
      <formula>"E5"</formula>
    </cfRule>
    <cfRule type="cellIs" dxfId="1635" priority="1865" operator="equal">
      <formula>"E4"</formula>
    </cfRule>
    <cfRule type="cellIs" dxfId="1634" priority="1866" operator="equal">
      <formula>"E3"</formula>
    </cfRule>
    <cfRule type="cellIs" dxfId="1633" priority="1867" operator="equal">
      <formula>"E2"</formula>
    </cfRule>
    <cfRule type="cellIs" dxfId="1632" priority="1868" operator="equal">
      <formula>"E1"</formula>
    </cfRule>
    <cfRule type="cellIs" dxfId="1631" priority="1869" operator="equal">
      <formula>"A7"</formula>
    </cfRule>
    <cfRule type="cellIs" dxfId="1630" priority="1870" operator="equal">
      <formula>"A5"</formula>
    </cfRule>
    <cfRule type="cellIs" dxfId="1629" priority="1871" operator="equal">
      <formula>"A6"</formula>
    </cfRule>
    <cfRule type="cellIs" dxfId="1628" priority="1872" operator="equal">
      <formula>"A4"</formula>
    </cfRule>
    <cfRule type="cellIs" dxfId="1627" priority="1873" operator="equal">
      <formula>"A3"</formula>
    </cfRule>
    <cfRule type="cellIs" dxfId="1626" priority="1874" operator="equal">
      <formula>"A2"</formula>
    </cfRule>
    <cfRule type="cellIs" dxfId="1625" priority="1875" operator="equal">
      <formula>"A1"</formula>
    </cfRule>
  </conditionalFormatting>
  <conditionalFormatting sqref="N124">
    <cfRule type="cellIs" dxfId="1624" priority="1826" operator="equal">
      <formula>"B5"</formula>
    </cfRule>
    <cfRule type="cellIs" dxfId="1623" priority="1827" operator="equal">
      <formula>"B4"</formula>
    </cfRule>
    <cfRule type="cellIs" dxfId="1622" priority="1828" operator="equal">
      <formula>"B3"</formula>
    </cfRule>
    <cfRule type="cellIs" dxfId="1621" priority="1829" operator="equal">
      <formula>"B2"</formula>
    </cfRule>
    <cfRule type="cellIs" dxfId="1620" priority="1830" operator="equal">
      <formula>"B1"</formula>
    </cfRule>
    <cfRule type="cellIs" dxfId="1619" priority="1831" operator="equal">
      <formula>"M4"</formula>
    </cfRule>
    <cfRule type="cellIs" dxfId="1618" priority="1832" operator="equal">
      <formula>"M3"</formula>
    </cfRule>
    <cfRule type="cellIs" dxfId="1617" priority="1833" operator="equal">
      <formula>"M2"</formula>
    </cfRule>
    <cfRule type="cellIs" dxfId="1616" priority="1834" operator="equal">
      <formula>"M1"</formula>
    </cfRule>
    <cfRule type="cellIs" dxfId="1615" priority="1835" operator="equal">
      <formula>"E9"</formula>
    </cfRule>
    <cfRule type="cellIs" dxfId="1614" priority="1836" operator="equal">
      <formula>"E8"</formula>
    </cfRule>
    <cfRule type="cellIs" dxfId="1613" priority="1837" operator="equal">
      <formula>"E7"</formula>
    </cfRule>
    <cfRule type="cellIs" dxfId="1612" priority="1838" operator="equal">
      <formula>"E6"</formula>
    </cfRule>
    <cfRule type="cellIs" dxfId="1611" priority="1839" operator="equal">
      <formula>"E5"</formula>
    </cfRule>
    <cfRule type="cellIs" dxfId="1610" priority="1840" operator="equal">
      <formula>"E4"</formula>
    </cfRule>
    <cfRule type="cellIs" dxfId="1609" priority="1841" operator="equal">
      <formula>"E3"</formula>
    </cfRule>
    <cfRule type="cellIs" dxfId="1608" priority="1842" operator="equal">
      <formula>"E2"</formula>
    </cfRule>
    <cfRule type="cellIs" dxfId="1607" priority="1843" operator="equal">
      <formula>"E1"</formula>
    </cfRule>
    <cfRule type="cellIs" dxfId="1606" priority="1844" operator="equal">
      <formula>"A7"</formula>
    </cfRule>
    <cfRule type="cellIs" dxfId="1605" priority="1845" operator="equal">
      <formula>"A5"</formula>
    </cfRule>
    <cfRule type="cellIs" dxfId="1604" priority="1846" operator="equal">
      <formula>"A6"</formula>
    </cfRule>
    <cfRule type="cellIs" dxfId="1603" priority="1847" operator="equal">
      <formula>"A4"</formula>
    </cfRule>
    <cfRule type="cellIs" dxfId="1602" priority="1848" operator="equal">
      <formula>"A3"</formula>
    </cfRule>
    <cfRule type="cellIs" dxfId="1601" priority="1849" operator="equal">
      <formula>"A2"</formula>
    </cfRule>
    <cfRule type="cellIs" dxfId="1600" priority="1850" operator="equal">
      <formula>"A1"</formula>
    </cfRule>
  </conditionalFormatting>
  <conditionalFormatting sqref="N125:N126">
    <cfRule type="cellIs" dxfId="1599" priority="1801" operator="equal">
      <formula>"B5"</formula>
    </cfRule>
    <cfRule type="cellIs" dxfId="1598" priority="1802" operator="equal">
      <formula>"B4"</formula>
    </cfRule>
    <cfRule type="cellIs" dxfId="1597" priority="1803" operator="equal">
      <formula>"B3"</formula>
    </cfRule>
    <cfRule type="cellIs" dxfId="1596" priority="1804" operator="equal">
      <formula>"B2"</formula>
    </cfRule>
    <cfRule type="cellIs" dxfId="1595" priority="1805" operator="equal">
      <formula>"B1"</formula>
    </cfRule>
    <cfRule type="cellIs" dxfId="1594" priority="1806" operator="equal">
      <formula>"M4"</formula>
    </cfRule>
    <cfRule type="cellIs" dxfId="1593" priority="1807" operator="equal">
      <formula>"M3"</formula>
    </cfRule>
    <cfRule type="cellIs" dxfId="1592" priority="1808" operator="equal">
      <formula>"M2"</formula>
    </cfRule>
    <cfRule type="cellIs" dxfId="1591" priority="1809" operator="equal">
      <formula>"M1"</formula>
    </cfRule>
    <cfRule type="cellIs" dxfId="1590" priority="1810" operator="equal">
      <formula>"E9"</formula>
    </cfRule>
    <cfRule type="cellIs" dxfId="1589" priority="1811" operator="equal">
      <formula>"E8"</formula>
    </cfRule>
    <cfRule type="cellIs" dxfId="1588" priority="1812" operator="equal">
      <formula>"E7"</formula>
    </cfRule>
    <cfRule type="cellIs" dxfId="1587" priority="1813" operator="equal">
      <formula>"E6"</formula>
    </cfRule>
    <cfRule type="cellIs" dxfId="1586" priority="1814" operator="equal">
      <formula>"E5"</formula>
    </cfRule>
    <cfRule type="cellIs" dxfId="1585" priority="1815" operator="equal">
      <formula>"E4"</formula>
    </cfRule>
    <cfRule type="cellIs" dxfId="1584" priority="1816" operator="equal">
      <formula>"E3"</formula>
    </cfRule>
    <cfRule type="cellIs" dxfId="1583" priority="1817" operator="equal">
      <formula>"E2"</formula>
    </cfRule>
    <cfRule type="cellIs" dxfId="1582" priority="1818" operator="equal">
      <formula>"E1"</formula>
    </cfRule>
    <cfRule type="cellIs" dxfId="1581" priority="1819" operator="equal">
      <formula>"A7"</formula>
    </cfRule>
    <cfRule type="cellIs" dxfId="1580" priority="1820" operator="equal">
      <formula>"A5"</formula>
    </cfRule>
    <cfRule type="cellIs" dxfId="1579" priority="1821" operator="equal">
      <formula>"A6"</formula>
    </cfRule>
    <cfRule type="cellIs" dxfId="1578" priority="1822" operator="equal">
      <formula>"A4"</formula>
    </cfRule>
    <cfRule type="cellIs" dxfId="1577" priority="1823" operator="equal">
      <formula>"A3"</formula>
    </cfRule>
    <cfRule type="cellIs" dxfId="1576" priority="1824" operator="equal">
      <formula>"A2"</formula>
    </cfRule>
    <cfRule type="cellIs" dxfId="1575" priority="1825" operator="equal">
      <formula>"A1"</formula>
    </cfRule>
  </conditionalFormatting>
  <conditionalFormatting sqref="N171:O171">
    <cfRule type="cellIs" dxfId="1574" priority="1776" operator="equal">
      <formula>"B5"</formula>
    </cfRule>
    <cfRule type="cellIs" dxfId="1573" priority="1777" operator="equal">
      <formula>"B4"</formula>
    </cfRule>
    <cfRule type="cellIs" dxfId="1572" priority="1778" operator="equal">
      <formula>"B3"</formula>
    </cfRule>
    <cfRule type="cellIs" dxfId="1571" priority="1779" operator="equal">
      <formula>"B2"</formula>
    </cfRule>
    <cfRule type="cellIs" dxfId="1570" priority="1780" operator="equal">
      <formula>"B1"</formula>
    </cfRule>
    <cfRule type="cellIs" dxfId="1569" priority="1781" operator="equal">
      <formula>"M4"</formula>
    </cfRule>
    <cfRule type="cellIs" dxfId="1568" priority="1782" operator="equal">
      <formula>"M3"</formula>
    </cfRule>
    <cfRule type="cellIs" dxfId="1567" priority="1783" operator="equal">
      <formula>"M2"</formula>
    </cfRule>
    <cfRule type="cellIs" dxfId="1566" priority="1784" operator="equal">
      <formula>"M1"</formula>
    </cfRule>
    <cfRule type="cellIs" dxfId="1565" priority="1785" operator="equal">
      <formula>"E9"</formula>
    </cfRule>
    <cfRule type="cellIs" dxfId="1564" priority="1786" operator="equal">
      <formula>"E8"</formula>
    </cfRule>
    <cfRule type="cellIs" dxfId="1563" priority="1787" operator="equal">
      <formula>"E7"</formula>
    </cfRule>
    <cfRule type="cellIs" dxfId="1562" priority="1788" operator="equal">
      <formula>"E6"</formula>
    </cfRule>
    <cfRule type="cellIs" dxfId="1561" priority="1789" operator="equal">
      <formula>"E5"</formula>
    </cfRule>
    <cfRule type="cellIs" dxfId="1560" priority="1790" operator="equal">
      <formula>"E4"</formula>
    </cfRule>
    <cfRule type="cellIs" dxfId="1559" priority="1791" operator="equal">
      <formula>"E3"</formula>
    </cfRule>
    <cfRule type="cellIs" dxfId="1558" priority="1792" operator="equal">
      <formula>"E2"</formula>
    </cfRule>
    <cfRule type="cellIs" dxfId="1557" priority="1793" operator="equal">
      <formula>"E1"</formula>
    </cfRule>
    <cfRule type="cellIs" dxfId="1556" priority="1794" operator="equal">
      <formula>"A7"</formula>
    </cfRule>
    <cfRule type="cellIs" dxfId="1555" priority="1795" operator="equal">
      <formula>"A5"</formula>
    </cfRule>
    <cfRule type="cellIs" dxfId="1554" priority="1796" operator="equal">
      <formula>"A6"</formula>
    </cfRule>
    <cfRule type="cellIs" dxfId="1553" priority="1797" operator="equal">
      <formula>"A4"</formula>
    </cfRule>
    <cfRule type="cellIs" dxfId="1552" priority="1798" operator="equal">
      <formula>"A3"</formula>
    </cfRule>
    <cfRule type="cellIs" dxfId="1551" priority="1799" operator="equal">
      <formula>"A2"</formula>
    </cfRule>
    <cfRule type="cellIs" dxfId="1550" priority="1800" operator="equal">
      <formula>"A1"</formula>
    </cfRule>
  </conditionalFormatting>
  <conditionalFormatting sqref="N172">
    <cfRule type="cellIs" dxfId="1549" priority="1751" operator="equal">
      <formula>"B5"</formula>
    </cfRule>
    <cfRule type="cellIs" dxfId="1548" priority="1752" operator="equal">
      <formula>"B4"</formula>
    </cfRule>
    <cfRule type="cellIs" dxfId="1547" priority="1753" operator="equal">
      <formula>"B3"</formula>
    </cfRule>
    <cfRule type="cellIs" dxfId="1546" priority="1754" operator="equal">
      <formula>"B2"</formula>
    </cfRule>
    <cfRule type="cellIs" dxfId="1545" priority="1755" operator="equal">
      <formula>"B1"</formula>
    </cfRule>
    <cfRule type="cellIs" dxfId="1544" priority="1756" operator="equal">
      <formula>"M4"</formula>
    </cfRule>
    <cfRule type="cellIs" dxfId="1543" priority="1757" operator="equal">
      <formula>"M3"</formula>
    </cfRule>
    <cfRule type="cellIs" dxfId="1542" priority="1758" operator="equal">
      <formula>"M2"</formula>
    </cfRule>
    <cfRule type="cellIs" dxfId="1541" priority="1759" operator="equal">
      <formula>"M1"</formula>
    </cfRule>
    <cfRule type="cellIs" dxfId="1540" priority="1760" operator="equal">
      <formula>"E9"</formula>
    </cfRule>
    <cfRule type="cellIs" dxfId="1539" priority="1761" operator="equal">
      <formula>"E8"</formula>
    </cfRule>
    <cfRule type="cellIs" dxfId="1538" priority="1762" operator="equal">
      <formula>"E7"</formula>
    </cfRule>
    <cfRule type="cellIs" dxfId="1537" priority="1763" operator="equal">
      <formula>"E6"</formula>
    </cfRule>
    <cfRule type="cellIs" dxfId="1536" priority="1764" operator="equal">
      <formula>"E5"</formula>
    </cfRule>
    <cfRule type="cellIs" dxfId="1535" priority="1765" operator="equal">
      <formula>"E4"</formula>
    </cfRule>
    <cfRule type="cellIs" dxfId="1534" priority="1766" operator="equal">
      <formula>"E3"</formula>
    </cfRule>
    <cfRule type="cellIs" dxfId="1533" priority="1767" operator="equal">
      <formula>"E2"</formula>
    </cfRule>
    <cfRule type="cellIs" dxfId="1532" priority="1768" operator="equal">
      <formula>"E1"</formula>
    </cfRule>
    <cfRule type="cellIs" dxfId="1531" priority="1769" operator="equal">
      <formula>"A7"</formula>
    </cfRule>
    <cfRule type="cellIs" dxfId="1530" priority="1770" operator="equal">
      <formula>"A5"</formula>
    </cfRule>
    <cfRule type="cellIs" dxfId="1529" priority="1771" operator="equal">
      <formula>"A6"</formula>
    </cfRule>
    <cfRule type="cellIs" dxfId="1528" priority="1772" operator="equal">
      <formula>"A4"</formula>
    </cfRule>
    <cfRule type="cellIs" dxfId="1527" priority="1773" operator="equal">
      <formula>"A3"</formula>
    </cfRule>
    <cfRule type="cellIs" dxfId="1526" priority="1774" operator="equal">
      <formula>"A2"</formula>
    </cfRule>
    <cfRule type="cellIs" dxfId="1525" priority="1775" operator="equal">
      <formula>"A1"</formula>
    </cfRule>
  </conditionalFormatting>
  <conditionalFormatting sqref="N173">
    <cfRule type="cellIs" dxfId="1524" priority="1726" operator="equal">
      <formula>"B5"</formula>
    </cfRule>
    <cfRule type="cellIs" dxfId="1523" priority="1727" operator="equal">
      <formula>"B4"</formula>
    </cfRule>
    <cfRule type="cellIs" dxfId="1522" priority="1728" operator="equal">
      <formula>"B3"</formula>
    </cfRule>
    <cfRule type="cellIs" dxfId="1521" priority="1729" operator="equal">
      <formula>"B2"</formula>
    </cfRule>
    <cfRule type="cellIs" dxfId="1520" priority="1730" operator="equal">
      <formula>"B1"</formula>
    </cfRule>
    <cfRule type="cellIs" dxfId="1519" priority="1731" operator="equal">
      <formula>"M4"</formula>
    </cfRule>
    <cfRule type="cellIs" dxfId="1518" priority="1732" operator="equal">
      <formula>"M3"</formula>
    </cfRule>
    <cfRule type="cellIs" dxfId="1517" priority="1733" operator="equal">
      <formula>"M2"</formula>
    </cfRule>
    <cfRule type="cellIs" dxfId="1516" priority="1734" operator="equal">
      <formula>"M1"</formula>
    </cfRule>
    <cfRule type="cellIs" dxfId="1515" priority="1735" operator="equal">
      <formula>"E9"</formula>
    </cfRule>
    <cfRule type="cellIs" dxfId="1514" priority="1736" operator="equal">
      <formula>"E8"</formula>
    </cfRule>
    <cfRule type="cellIs" dxfId="1513" priority="1737" operator="equal">
      <formula>"E7"</formula>
    </cfRule>
    <cfRule type="cellIs" dxfId="1512" priority="1738" operator="equal">
      <formula>"E6"</formula>
    </cfRule>
    <cfRule type="cellIs" dxfId="1511" priority="1739" operator="equal">
      <formula>"E5"</formula>
    </cfRule>
    <cfRule type="cellIs" dxfId="1510" priority="1740" operator="equal">
      <formula>"E4"</formula>
    </cfRule>
    <cfRule type="cellIs" dxfId="1509" priority="1741" operator="equal">
      <formula>"E3"</formula>
    </cfRule>
    <cfRule type="cellIs" dxfId="1508" priority="1742" operator="equal">
      <formula>"E2"</formula>
    </cfRule>
    <cfRule type="cellIs" dxfId="1507" priority="1743" operator="equal">
      <formula>"E1"</formula>
    </cfRule>
    <cfRule type="cellIs" dxfId="1506" priority="1744" operator="equal">
      <formula>"A7"</formula>
    </cfRule>
    <cfRule type="cellIs" dxfId="1505" priority="1745" operator="equal">
      <formula>"A5"</formula>
    </cfRule>
    <cfRule type="cellIs" dxfId="1504" priority="1746" operator="equal">
      <formula>"A6"</formula>
    </cfRule>
    <cfRule type="cellIs" dxfId="1503" priority="1747" operator="equal">
      <formula>"A4"</formula>
    </cfRule>
    <cfRule type="cellIs" dxfId="1502" priority="1748" operator="equal">
      <formula>"A3"</formula>
    </cfRule>
    <cfRule type="cellIs" dxfId="1501" priority="1749" operator="equal">
      <formula>"A2"</formula>
    </cfRule>
    <cfRule type="cellIs" dxfId="1500" priority="1750" operator="equal">
      <formula>"A1"</formula>
    </cfRule>
  </conditionalFormatting>
  <conditionalFormatting sqref="N174">
    <cfRule type="cellIs" dxfId="1499" priority="1701" operator="equal">
      <formula>"B5"</formula>
    </cfRule>
    <cfRule type="cellIs" dxfId="1498" priority="1702" operator="equal">
      <formula>"B4"</formula>
    </cfRule>
    <cfRule type="cellIs" dxfId="1497" priority="1703" operator="equal">
      <formula>"B3"</formula>
    </cfRule>
    <cfRule type="cellIs" dxfId="1496" priority="1704" operator="equal">
      <formula>"B2"</formula>
    </cfRule>
    <cfRule type="cellIs" dxfId="1495" priority="1705" operator="equal">
      <formula>"B1"</formula>
    </cfRule>
    <cfRule type="cellIs" dxfId="1494" priority="1706" operator="equal">
      <formula>"M4"</formula>
    </cfRule>
    <cfRule type="cellIs" dxfId="1493" priority="1707" operator="equal">
      <formula>"M3"</formula>
    </cfRule>
    <cfRule type="cellIs" dxfId="1492" priority="1708" operator="equal">
      <formula>"M2"</formula>
    </cfRule>
    <cfRule type="cellIs" dxfId="1491" priority="1709" operator="equal">
      <formula>"M1"</formula>
    </cfRule>
    <cfRule type="cellIs" dxfId="1490" priority="1710" operator="equal">
      <formula>"E9"</formula>
    </cfRule>
    <cfRule type="cellIs" dxfId="1489" priority="1711" operator="equal">
      <formula>"E8"</formula>
    </cfRule>
    <cfRule type="cellIs" dxfId="1488" priority="1712" operator="equal">
      <formula>"E7"</formula>
    </cfRule>
    <cfRule type="cellIs" dxfId="1487" priority="1713" operator="equal">
      <formula>"E6"</formula>
    </cfRule>
    <cfRule type="cellIs" dxfId="1486" priority="1714" operator="equal">
      <formula>"E5"</formula>
    </cfRule>
    <cfRule type="cellIs" dxfId="1485" priority="1715" operator="equal">
      <formula>"E4"</formula>
    </cfRule>
    <cfRule type="cellIs" dxfId="1484" priority="1716" operator="equal">
      <formula>"E3"</formula>
    </cfRule>
    <cfRule type="cellIs" dxfId="1483" priority="1717" operator="equal">
      <formula>"E2"</formula>
    </cfRule>
    <cfRule type="cellIs" dxfId="1482" priority="1718" operator="equal">
      <formula>"E1"</formula>
    </cfRule>
    <cfRule type="cellIs" dxfId="1481" priority="1719" operator="equal">
      <formula>"A7"</formula>
    </cfRule>
    <cfRule type="cellIs" dxfId="1480" priority="1720" operator="equal">
      <formula>"A5"</formula>
    </cfRule>
    <cfRule type="cellIs" dxfId="1479" priority="1721" operator="equal">
      <formula>"A6"</formula>
    </cfRule>
    <cfRule type="cellIs" dxfId="1478" priority="1722" operator="equal">
      <formula>"A4"</formula>
    </cfRule>
    <cfRule type="cellIs" dxfId="1477" priority="1723" operator="equal">
      <formula>"A3"</formula>
    </cfRule>
    <cfRule type="cellIs" dxfId="1476" priority="1724" operator="equal">
      <formula>"A2"</formula>
    </cfRule>
    <cfRule type="cellIs" dxfId="1475" priority="1725" operator="equal">
      <formula>"A1"</formula>
    </cfRule>
  </conditionalFormatting>
  <conditionalFormatting sqref="N83">
    <cfRule type="cellIs" dxfId="1474" priority="1476" operator="equal">
      <formula>"B5"</formula>
    </cfRule>
    <cfRule type="cellIs" dxfId="1473" priority="1477" operator="equal">
      <formula>"B4"</formula>
    </cfRule>
    <cfRule type="cellIs" dxfId="1472" priority="1478" operator="equal">
      <formula>"B3"</formula>
    </cfRule>
    <cfRule type="cellIs" dxfId="1471" priority="1479" operator="equal">
      <formula>"B2"</formula>
    </cfRule>
    <cfRule type="cellIs" dxfId="1470" priority="1480" operator="equal">
      <formula>"B1"</formula>
    </cfRule>
    <cfRule type="cellIs" dxfId="1469" priority="1481" operator="equal">
      <formula>"M4"</formula>
    </cfRule>
    <cfRule type="cellIs" dxfId="1468" priority="1482" operator="equal">
      <formula>"M3"</formula>
    </cfRule>
    <cfRule type="cellIs" dxfId="1467" priority="1483" operator="equal">
      <formula>"M2"</formula>
    </cfRule>
    <cfRule type="cellIs" dxfId="1466" priority="1484" operator="equal">
      <formula>"M1"</formula>
    </cfRule>
    <cfRule type="cellIs" dxfId="1465" priority="1485" operator="equal">
      <formula>"E9"</formula>
    </cfRule>
    <cfRule type="cellIs" dxfId="1464" priority="1486" operator="equal">
      <formula>"E8"</formula>
    </cfRule>
    <cfRule type="cellIs" dxfId="1463" priority="1487" operator="equal">
      <formula>"E7"</formula>
    </cfRule>
    <cfRule type="cellIs" dxfId="1462" priority="1488" operator="equal">
      <formula>"E6"</formula>
    </cfRule>
    <cfRule type="cellIs" dxfId="1461" priority="1489" operator="equal">
      <formula>"E5"</formula>
    </cfRule>
    <cfRule type="cellIs" dxfId="1460" priority="1490" operator="equal">
      <formula>"E4"</formula>
    </cfRule>
    <cfRule type="cellIs" dxfId="1459" priority="1491" operator="equal">
      <formula>"E3"</formula>
    </cfRule>
    <cfRule type="cellIs" dxfId="1458" priority="1492" operator="equal">
      <formula>"E2"</formula>
    </cfRule>
    <cfRule type="cellIs" dxfId="1457" priority="1493" operator="equal">
      <formula>"E1"</formula>
    </cfRule>
    <cfRule type="cellIs" dxfId="1456" priority="1494" operator="equal">
      <formula>"A7"</formula>
    </cfRule>
    <cfRule type="cellIs" dxfId="1455" priority="1495" operator="equal">
      <formula>"A5"</formula>
    </cfRule>
    <cfRule type="cellIs" dxfId="1454" priority="1496" operator="equal">
      <formula>"A6"</formula>
    </cfRule>
    <cfRule type="cellIs" dxfId="1453" priority="1497" operator="equal">
      <formula>"A4"</formula>
    </cfRule>
    <cfRule type="cellIs" dxfId="1452" priority="1498" operator="equal">
      <formula>"A3"</formula>
    </cfRule>
    <cfRule type="cellIs" dxfId="1451" priority="1499" operator="equal">
      <formula>"A2"</formula>
    </cfRule>
    <cfRule type="cellIs" dxfId="1450" priority="1500" operator="equal">
      <formula>"A1"</formula>
    </cfRule>
  </conditionalFormatting>
  <conditionalFormatting sqref="O129">
    <cfRule type="cellIs" dxfId="1449" priority="1451" operator="equal">
      <formula>"B5"</formula>
    </cfRule>
    <cfRule type="cellIs" dxfId="1448" priority="1452" operator="equal">
      <formula>"B4"</formula>
    </cfRule>
    <cfRule type="cellIs" dxfId="1447" priority="1453" operator="equal">
      <formula>"B3"</formula>
    </cfRule>
    <cfRule type="cellIs" dxfId="1446" priority="1454" operator="equal">
      <formula>"B2"</formula>
    </cfRule>
    <cfRule type="cellIs" dxfId="1445" priority="1455" operator="equal">
      <formula>"B1"</formula>
    </cfRule>
    <cfRule type="cellIs" dxfId="1444" priority="1456" operator="equal">
      <formula>"M4"</formula>
    </cfRule>
    <cfRule type="cellIs" dxfId="1443" priority="1457" operator="equal">
      <formula>"M3"</formula>
    </cfRule>
    <cfRule type="cellIs" dxfId="1442" priority="1458" operator="equal">
      <formula>"M2"</formula>
    </cfRule>
    <cfRule type="cellIs" dxfId="1441" priority="1459" operator="equal">
      <formula>"M1"</formula>
    </cfRule>
    <cfRule type="cellIs" dxfId="1440" priority="1460" operator="equal">
      <formula>"E9"</formula>
    </cfRule>
    <cfRule type="cellIs" dxfId="1439" priority="1461" operator="equal">
      <formula>"E8"</formula>
    </cfRule>
    <cfRule type="cellIs" dxfId="1438" priority="1462" operator="equal">
      <formula>"E7"</formula>
    </cfRule>
    <cfRule type="cellIs" dxfId="1437" priority="1463" operator="equal">
      <formula>"E6"</formula>
    </cfRule>
    <cfRule type="cellIs" dxfId="1436" priority="1464" operator="equal">
      <formula>"E5"</formula>
    </cfRule>
    <cfRule type="cellIs" dxfId="1435" priority="1465" operator="equal">
      <formula>"E4"</formula>
    </cfRule>
    <cfRule type="cellIs" dxfId="1434" priority="1466" operator="equal">
      <formula>"E3"</formula>
    </cfRule>
    <cfRule type="cellIs" dxfId="1433" priority="1467" operator="equal">
      <formula>"E2"</formula>
    </cfRule>
    <cfRule type="cellIs" dxfId="1432" priority="1468" operator="equal">
      <formula>"E1"</formula>
    </cfRule>
    <cfRule type="cellIs" dxfId="1431" priority="1469" operator="equal">
      <formula>"A7"</formula>
    </cfRule>
    <cfRule type="cellIs" dxfId="1430" priority="1470" operator="equal">
      <formula>"A5"</formula>
    </cfRule>
    <cfRule type="cellIs" dxfId="1429" priority="1471" operator="equal">
      <formula>"A6"</formula>
    </cfRule>
    <cfRule type="cellIs" dxfId="1428" priority="1472" operator="equal">
      <formula>"A4"</formula>
    </cfRule>
    <cfRule type="cellIs" dxfId="1427" priority="1473" operator="equal">
      <formula>"A3"</formula>
    </cfRule>
    <cfRule type="cellIs" dxfId="1426" priority="1474" operator="equal">
      <formula>"A2"</formula>
    </cfRule>
    <cfRule type="cellIs" dxfId="1425" priority="1475" operator="equal">
      <formula>"A1"</formula>
    </cfRule>
  </conditionalFormatting>
  <conditionalFormatting sqref="N82">
    <cfRule type="cellIs" dxfId="1424" priority="1626" operator="equal">
      <formula>"B5"</formula>
    </cfRule>
    <cfRule type="cellIs" dxfId="1423" priority="1627" operator="equal">
      <formula>"B4"</formula>
    </cfRule>
    <cfRule type="cellIs" dxfId="1422" priority="1628" operator="equal">
      <formula>"B3"</formula>
    </cfRule>
    <cfRule type="cellIs" dxfId="1421" priority="1629" operator="equal">
      <formula>"B2"</formula>
    </cfRule>
    <cfRule type="cellIs" dxfId="1420" priority="1630" operator="equal">
      <formula>"B1"</formula>
    </cfRule>
    <cfRule type="cellIs" dxfId="1419" priority="1631" operator="equal">
      <formula>"M4"</formula>
    </cfRule>
    <cfRule type="cellIs" dxfId="1418" priority="1632" operator="equal">
      <formula>"M3"</formula>
    </cfRule>
    <cfRule type="cellIs" dxfId="1417" priority="1633" operator="equal">
      <formula>"M2"</formula>
    </cfRule>
    <cfRule type="cellIs" dxfId="1416" priority="1634" operator="equal">
      <formula>"M1"</formula>
    </cfRule>
    <cfRule type="cellIs" dxfId="1415" priority="1635" operator="equal">
      <formula>"E9"</formula>
    </cfRule>
    <cfRule type="cellIs" dxfId="1414" priority="1636" operator="equal">
      <formula>"E8"</formula>
    </cfRule>
    <cfRule type="cellIs" dxfId="1413" priority="1637" operator="equal">
      <formula>"E7"</formula>
    </cfRule>
    <cfRule type="cellIs" dxfId="1412" priority="1638" operator="equal">
      <formula>"E6"</formula>
    </cfRule>
    <cfRule type="cellIs" dxfId="1411" priority="1639" operator="equal">
      <formula>"E5"</formula>
    </cfRule>
    <cfRule type="cellIs" dxfId="1410" priority="1640" operator="equal">
      <formula>"E4"</formula>
    </cfRule>
    <cfRule type="cellIs" dxfId="1409" priority="1641" operator="equal">
      <formula>"E3"</formula>
    </cfRule>
    <cfRule type="cellIs" dxfId="1408" priority="1642" operator="equal">
      <formula>"E2"</formula>
    </cfRule>
    <cfRule type="cellIs" dxfId="1407" priority="1643" operator="equal">
      <formula>"E1"</formula>
    </cfRule>
    <cfRule type="cellIs" dxfId="1406" priority="1644" operator="equal">
      <formula>"A7"</formula>
    </cfRule>
    <cfRule type="cellIs" dxfId="1405" priority="1645" operator="equal">
      <formula>"A5"</formula>
    </cfRule>
    <cfRule type="cellIs" dxfId="1404" priority="1646" operator="equal">
      <formula>"A6"</formula>
    </cfRule>
    <cfRule type="cellIs" dxfId="1403" priority="1647" operator="equal">
      <formula>"A4"</formula>
    </cfRule>
    <cfRule type="cellIs" dxfId="1402" priority="1648" operator="equal">
      <formula>"A3"</formula>
    </cfRule>
    <cfRule type="cellIs" dxfId="1401" priority="1649" operator="equal">
      <formula>"A2"</formula>
    </cfRule>
    <cfRule type="cellIs" dxfId="1400" priority="1650" operator="equal">
      <formula>"A1"</formula>
    </cfRule>
  </conditionalFormatting>
  <conditionalFormatting sqref="N82">
    <cfRule type="cellIs" dxfId="1399" priority="1601" operator="equal">
      <formula>"B5"</formula>
    </cfRule>
    <cfRule type="cellIs" dxfId="1398" priority="1602" operator="equal">
      <formula>"B4"</formula>
    </cfRule>
    <cfRule type="cellIs" dxfId="1397" priority="1603" operator="equal">
      <formula>"B3"</formula>
    </cfRule>
    <cfRule type="cellIs" dxfId="1396" priority="1604" operator="equal">
      <formula>"B2"</formula>
    </cfRule>
    <cfRule type="cellIs" dxfId="1395" priority="1605" operator="equal">
      <formula>"B1"</formula>
    </cfRule>
    <cfRule type="cellIs" dxfId="1394" priority="1606" operator="equal">
      <formula>"M4"</formula>
    </cfRule>
    <cfRule type="cellIs" dxfId="1393" priority="1607" operator="equal">
      <formula>"M3"</formula>
    </cfRule>
    <cfRule type="cellIs" dxfId="1392" priority="1608" operator="equal">
      <formula>"M2"</formula>
    </cfRule>
    <cfRule type="cellIs" dxfId="1391" priority="1609" operator="equal">
      <formula>"M1"</formula>
    </cfRule>
    <cfRule type="cellIs" dxfId="1390" priority="1610" operator="equal">
      <formula>"E9"</formula>
    </cfRule>
    <cfRule type="cellIs" dxfId="1389" priority="1611" operator="equal">
      <formula>"E8"</formula>
    </cfRule>
    <cfRule type="cellIs" dxfId="1388" priority="1612" operator="equal">
      <formula>"E7"</formula>
    </cfRule>
    <cfRule type="cellIs" dxfId="1387" priority="1613" operator="equal">
      <formula>"E6"</formula>
    </cfRule>
    <cfRule type="cellIs" dxfId="1386" priority="1614" operator="equal">
      <formula>"E5"</formula>
    </cfRule>
    <cfRule type="cellIs" dxfId="1385" priority="1615" operator="equal">
      <formula>"E4"</formula>
    </cfRule>
    <cfRule type="cellIs" dxfId="1384" priority="1616" operator="equal">
      <formula>"E3"</formula>
    </cfRule>
    <cfRule type="cellIs" dxfId="1383" priority="1617" operator="equal">
      <formula>"E2"</formula>
    </cfRule>
    <cfRule type="cellIs" dxfId="1382" priority="1618" operator="equal">
      <formula>"E1"</formula>
    </cfRule>
    <cfRule type="cellIs" dxfId="1381" priority="1619" operator="equal">
      <formula>"A7"</formula>
    </cfRule>
    <cfRule type="cellIs" dxfId="1380" priority="1620" operator="equal">
      <formula>"A5"</formula>
    </cfRule>
    <cfRule type="cellIs" dxfId="1379" priority="1621" operator="equal">
      <formula>"A6"</formula>
    </cfRule>
    <cfRule type="cellIs" dxfId="1378" priority="1622" operator="equal">
      <formula>"A4"</formula>
    </cfRule>
    <cfRule type="cellIs" dxfId="1377" priority="1623" operator="equal">
      <formula>"A3"</formula>
    </cfRule>
    <cfRule type="cellIs" dxfId="1376" priority="1624" operator="equal">
      <formula>"A2"</formula>
    </cfRule>
    <cfRule type="cellIs" dxfId="1375" priority="1625" operator="equal">
      <formula>"A1"</formula>
    </cfRule>
  </conditionalFormatting>
  <conditionalFormatting sqref="N82">
    <cfRule type="cellIs" dxfId="1374" priority="1576" operator="equal">
      <formula>"B5"</formula>
    </cfRule>
    <cfRule type="cellIs" dxfId="1373" priority="1577" operator="equal">
      <formula>"B4"</formula>
    </cfRule>
    <cfRule type="cellIs" dxfId="1372" priority="1578" operator="equal">
      <formula>"B3"</formula>
    </cfRule>
    <cfRule type="cellIs" dxfId="1371" priority="1579" operator="equal">
      <formula>"B2"</formula>
    </cfRule>
    <cfRule type="cellIs" dxfId="1370" priority="1580" operator="equal">
      <formula>"B1"</formula>
    </cfRule>
    <cfRule type="cellIs" dxfId="1369" priority="1581" operator="equal">
      <formula>"M4"</formula>
    </cfRule>
    <cfRule type="cellIs" dxfId="1368" priority="1582" operator="equal">
      <formula>"M3"</formula>
    </cfRule>
    <cfRule type="cellIs" dxfId="1367" priority="1583" operator="equal">
      <formula>"M2"</formula>
    </cfRule>
    <cfRule type="cellIs" dxfId="1366" priority="1584" operator="equal">
      <formula>"M1"</formula>
    </cfRule>
    <cfRule type="cellIs" dxfId="1365" priority="1585" operator="equal">
      <formula>"E9"</formula>
    </cfRule>
    <cfRule type="cellIs" dxfId="1364" priority="1586" operator="equal">
      <formula>"E8"</formula>
    </cfRule>
    <cfRule type="cellIs" dxfId="1363" priority="1587" operator="equal">
      <formula>"E7"</formula>
    </cfRule>
    <cfRule type="cellIs" dxfId="1362" priority="1588" operator="equal">
      <formula>"E6"</formula>
    </cfRule>
    <cfRule type="cellIs" dxfId="1361" priority="1589" operator="equal">
      <formula>"E5"</formula>
    </cfRule>
    <cfRule type="cellIs" dxfId="1360" priority="1590" operator="equal">
      <formula>"E4"</formula>
    </cfRule>
    <cfRule type="cellIs" dxfId="1359" priority="1591" operator="equal">
      <formula>"E3"</formula>
    </cfRule>
    <cfRule type="cellIs" dxfId="1358" priority="1592" operator="equal">
      <formula>"E2"</formula>
    </cfRule>
    <cfRule type="cellIs" dxfId="1357" priority="1593" operator="equal">
      <formula>"E1"</formula>
    </cfRule>
    <cfRule type="cellIs" dxfId="1356" priority="1594" operator="equal">
      <formula>"A7"</formula>
    </cfRule>
    <cfRule type="cellIs" dxfId="1355" priority="1595" operator="equal">
      <formula>"A5"</formula>
    </cfRule>
    <cfRule type="cellIs" dxfId="1354" priority="1596" operator="equal">
      <formula>"A6"</formula>
    </cfRule>
    <cfRule type="cellIs" dxfId="1353" priority="1597" operator="equal">
      <formula>"A4"</formula>
    </cfRule>
    <cfRule type="cellIs" dxfId="1352" priority="1598" operator="equal">
      <formula>"A3"</formula>
    </cfRule>
    <cfRule type="cellIs" dxfId="1351" priority="1599" operator="equal">
      <formula>"A2"</formula>
    </cfRule>
    <cfRule type="cellIs" dxfId="1350" priority="1600" operator="equal">
      <formula>"A1"</formula>
    </cfRule>
  </conditionalFormatting>
  <conditionalFormatting sqref="N84">
    <cfRule type="cellIs" dxfId="1349" priority="1551" operator="equal">
      <formula>"B5"</formula>
    </cfRule>
    <cfRule type="cellIs" dxfId="1348" priority="1552" operator="equal">
      <formula>"B4"</formula>
    </cfRule>
    <cfRule type="cellIs" dxfId="1347" priority="1553" operator="equal">
      <formula>"B3"</formula>
    </cfRule>
    <cfRule type="cellIs" dxfId="1346" priority="1554" operator="equal">
      <formula>"B2"</formula>
    </cfRule>
    <cfRule type="cellIs" dxfId="1345" priority="1555" operator="equal">
      <formula>"B1"</formula>
    </cfRule>
    <cfRule type="cellIs" dxfId="1344" priority="1556" operator="equal">
      <formula>"M4"</formula>
    </cfRule>
    <cfRule type="cellIs" dxfId="1343" priority="1557" operator="equal">
      <formula>"M3"</formula>
    </cfRule>
    <cfRule type="cellIs" dxfId="1342" priority="1558" operator="equal">
      <formula>"M2"</formula>
    </cfRule>
    <cfRule type="cellIs" dxfId="1341" priority="1559" operator="equal">
      <formula>"M1"</formula>
    </cfRule>
    <cfRule type="cellIs" dxfId="1340" priority="1560" operator="equal">
      <formula>"E9"</formula>
    </cfRule>
    <cfRule type="cellIs" dxfId="1339" priority="1561" operator="equal">
      <formula>"E8"</formula>
    </cfRule>
    <cfRule type="cellIs" dxfId="1338" priority="1562" operator="equal">
      <formula>"E7"</formula>
    </cfRule>
    <cfRule type="cellIs" dxfId="1337" priority="1563" operator="equal">
      <formula>"E6"</formula>
    </cfRule>
    <cfRule type="cellIs" dxfId="1336" priority="1564" operator="equal">
      <formula>"E5"</formula>
    </cfRule>
    <cfRule type="cellIs" dxfId="1335" priority="1565" operator="equal">
      <formula>"E4"</formula>
    </cfRule>
    <cfRule type="cellIs" dxfId="1334" priority="1566" operator="equal">
      <formula>"E3"</formula>
    </cfRule>
    <cfRule type="cellIs" dxfId="1333" priority="1567" operator="equal">
      <formula>"E2"</formula>
    </cfRule>
    <cfRule type="cellIs" dxfId="1332" priority="1568" operator="equal">
      <formula>"E1"</formula>
    </cfRule>
    <cfRule type="cellIs" dxfId="1331" priority="1569" operator="equal">
      <formula>"A7"</formula>
    </cfRule>
    <cfRule type="cellIs" dxfId="1330" priority="1570" operator="equal">
      <formula>"A5"</formula>
    </cfRule>
    <cfRule type="cellIs" dxfId="1329" priority="1571" operator="equal">
      <formula>"A6"</formula>
    </cfRule>
    <cfRule type="cellIs" dxfId="1328" priority="1572" operator="equal">
      <formula>"A4"</formula>
    </cfRule>
    <cfRule type="cellIs" dxfId="1327" priority="1573" operator="equal">
      <formula>"A3"</formula>
    </cfRule>
    <cfRule type="cellIs" dxfId="1326" priority="1574" operator="equal">
      <formula>"A2"</formula>
    </cfRule>
    <cfRule type="cellIs" dxfId="1325" priority="1575" operator="equal">
      <formula>"A1"</formula>
    </cfRule>
  </conditionalFormatting>
  <conditionalFormatting sqref="N84">
    <cfRule type="cellIs" dxfId="1324" priority="1526" operator="equal">
      <formula>"B5"</formula>
    </cfRule>
    <cfRule type="cellIs" dxfId="1323" priority="1527" operator="equal">
      <formula>"B4"</formula>
    </cfRule>
    <cfRule type="cellIs" dxfId="1322" priority="1528" operator="equal">
      <formula>"B3"</formula>
    </cfRule>
    <cfRule type="cellIs" dxfId="1321" priority="1529" operator="equal">
      <formula>"B2"</formula>
    </cfRule>
    <cfRule type="cellIs" dxfId="1320" priority="1530" operator="equal">
      <formula>"B1"</formula>
    </cfRule>
    <cfRule type="cellIs" dxfId="1319" priority="1531" operator="equal">
      <formula>"M4"</formula>
    </cfRule>
    <cfRule type="cellIs" dxfId="1318" priority="1532" operator="equal">
      <formula>"M3"</formula>
    </cfRule>
    <cfRule type="cellIs" dxfId="1317" priority="1533" operator="equal">
      <formula>"M2"</formula>
    </cfRule>
    <cfRule type="cellIs" dxfId="1316" priority="1534" operator="equal">
      <formula>"M1"</formula>
    </cfRule>
    <cfRule type="cellIs" dxfId="1315" priority="1535" operator="equal">
      <formula>"E9"</formula>
    </cfRule>
    <cfRule type="cellIs" dxfId="1314" priority="1536" operator="equal">
      <formula>"E8"</formula>
    </cfRule>
    <cfRule type="cellIs" dxfId="1313" priority="1537" operator="equal">
      <formula>"E7"</formula>
    </cfRule>
    <cfRule type="cellIs" dxfId="1312" priority="1538" operator="equal">
      <formula>"E6"</formula>
    </cfRule>
    <cfRule type="cellIs" dxfId="1311" priority="1539" operator="equal">
      <formula>"E5"</formula>
    </cfRule>
    <cfRule type="cellIs" dxfId="1310" priority="1540" operator="equal">
      <formula>"E4"</formula>
    </cfRule>
    <cfRule type="cellIs" dxfId="1309" priority="1541" operator="equal">
      <formula>"E3"</formula>
    </cfRule>
    <cfRule type="cellIs" dxfId="1308" priority="1542" operator="equal">
      <formula>"E2"</formula>
    </cfRule>
    <cfRule type="cellIs" dxfId="1307" priority="1543" operator="equal">
      <formula>"E1"</formula>
    </cfRule>
    <cfRule type="cellIs" dxfId="1306" priority="1544" operator="equal">
      <formula>"A7"</formula>
    </cfRule>
    <cfRule type="cellIs" dxfId="1305" priority="1545" operator="equal">
      <formula>"A5"</formula>
    </cfRule>
    <cfRule type="cellIs" dxfId="1304" priority="1546" operator="equal">
      <formula>"A6"</formula>
    </cfRule>
    <cfRule type="cellIs" dxfId="1303" priority="1547" operator="equal">
      <formula>"A4"</formula>
    </cfRule>
    <cfRule type="cellIs" dxfId="1302" priority="1548" operator="equal">
      <formula>"A3"</formula>
    </cfRule>
    <cfRule type="cellIs" dxfId="1301" priority="1549" operator="equal">
      <formula>"A2"</formula>
    </cfRule>
    <cfRule type="cellIs" dxfId="1300" priority="1550" operator="equal">
      <formula>"A1"</formula>
    </cfRule>
  </conditionalFormatting>
  <conditionalFormatting sqref="N83">
    <cfRule type="cellIs" dxfId="1299" priority="1501" operator="equal">
      <formula>"B5"</formula>
    </cfRule>
    <cfRule type="cellIs" dxfId="1298" priority="1502" operator="equal">
      <formula>"B4"</formula>
    </cfRule>
    <cfRule type="cellIs" dxfId="1297" priority="1503" operator="equal">
      <formula>"B3"</formula>
    </cfRule>
    <cfRule type="cellIs" dxfId="1296" priority="1504" operator="equal">
      <formula>"B2"</formula>
    </cfRule>
    <cfRule type="cellIs" dxfId="1295" priority="1505" operator="equal">
      <formula>"B1"</formula>
    </cfRule>
    <cfRule type="cellIs" dxfId="1294" priority="1506" operator="equal">
      <formula>"M4"</formula>
    </cfRule>
    <cfRule type="cellIs" dxfId="1293" priority="1507" operator="equal">
      <formula>"M3"</formula>
    </cfRule>
    <cfRule type="cellIs" dxfId="1292" priority="1508" operator="equal">
      <formula>"M2"</formula>
    </cfRule>
    <cfRule type="cellIs" dxfId="1291" priority="1509" operator="equal">
      <formula>"M1"</formula>
    </cfRule>
    <cfRule type="cellIs" dxfId="1290" priority="1510" operator="equal">
      <formula>"E9"</formula>
    </cfRule>
    <cfRule type="cellIs" dxfId="1289" priority="1511" operator="equal">
      <formula>"E8"</formula>
    </cfRule>
    <cfRule type="cellIs" dxfId="1288" priority="1512" operator="equal">
      <formula>"E7"</formula>
    </cfRule>
    <cfRule type="cellIs" dxfId="1287" priority="1513" operator="equal">
      <formula>"E6"</formula>
    </cfRule>
    <cfRule type="cellIs" dxfId="1286" priority="1514" operator="equal">
      <formula>"E5"</formula>
    </cfRule>
    <cfRule type="cellIs" dxfId="1285" priority="1515" operator="equal">
      <formula>"E4"</formula>
    </cfRule>
    <cfRule type="cellIs" dxfId="1284" priority="1516" operator="equal">
      <formula>"E3"</formula>
    </cfRule>
    <cfRule type="cellIs" dxfId="1283" priority="1517" operator="equal">
      <formula>"E2"</formula>
    </cfRule>
    <cfRule type="cellIs" dxfId="1282" priority="1518" operator="equal">
      <formula>"E1"</formula>
    </cfRule>
    <cfRule type="cellIs" dxfId="1281" priority="1519" operator="equal">
      <formula>"A7"</formula>
    </cfRule>
    <cfRule type="cellIs" dxfId="1280" priority="1520" operator="equal">
      <formula>"A5"</formula>
    </cfRule>
    <cfRule type="cellIs" dxfId="1279" priority="1521" operator="equal">
      <formula>"A6"</formula>
    </cfRule>
    <cfRule type="cellIs" dxfId="1278" priority="1522" operator="equal">
      <formula>"A4"</formula>
    </cfRule>
    <cfRule type="cellIs" dxfId="1277" priority="1523" operator="equal">
      <formula>"A3"</formula>
    </cfRule>
    <cfRule type="cellIs" dxfId="1276" priority="1524" operator="equal">
      <formula>"A2"</formula>
    </cfRule>
    <cfRule type="cellIs" dxfId="1275" priority="1525" operator="equal">
      <formula>"A1"</formula>
    </cfRule>
  </conditionalFormatting>
  <conditionalFormatting sqref="N132">
    <cfRule type="cellIs" dxfId="1274" priority="1376" operator="equal">
      <formula>"B5"</formula>
    </cfRule>
    <cfRule type="cellIs" dxfId="1273" priority="1377" operator="equal">
      <formula>"B4"</formula>
    </cfRule>
    <cfRule type="cellIs" dxfId="1272" priority="1378" operator="equal">
      <formula>"B3"</formula>
    </cfRule>
    <cfRule type="cellIs" dxfId="1271" priority="1379" operator="equal">
      <formula>"B2"</formula>
    </cfRule>
    <cfRule type="cellIs" dxfId="1270" priority="1380" operator="equal">
      <formula>"B1"</formula>
    </cfRule>
    <cfRule type="cellIs" dxfId="1269" priority="1381" operator="equal">
      <formula>"M4"</formula>
    </cfRule>
    <cfRule type="cellIs" dxfId="1268" priority="1382" operator="equal">
      <formula>"M3"</formula>
    </cfRule>
    <cfRule type="cellIs" dxfId="1267" priority="1383" operator="equal">
      <formula>"M2"</formula>
    </cfRule>
    <cfRule type="cellIs" dxfId="1266" priority="1384" operator="equal">
      <formula>"M1"</formula>
    </cfRule>
    <cfRule type="cellIs" dxfId="1265" priority="1385" operator="equal">
      <formula>"E9"</formula>
    </cfRule>
    <cfRule type="cellIs" dxfId="1264" priority="1386" operator="equal">
      <formula>"E8"</formula>
    </cfRule>
    <cfRule type="cellIs" dxfId="1263" priority="1387" operator="equal">
      <formula>"E7"</formula>
    </cfRule>
    <cfRule type="cellIs" dxfId="1262" priority="1388" operator="equal">
      <formula>"E6"</formula>
    </cfRule>
    <cfRule type="cellIs" dxfId="1261" priority="1389" operator="equal">
      <formula>"E5"</formula>
    </cfRule>
    <cfRule type="cellIs" dxfId="1260" priority="1390" operator="equal">
      <formula>"E4"</formula>
    </cfRule>
    <cfRule type="cellIs" dxfId="1259" priority="1391" operator="equal">
      <formula>"E3"</formula>
    </cfRule>
    <cfRule type="cellIs" dxfId="1258" priority="1392" operator="equal">
      <formula>"E2"</formula>
    </cfRule>
    <cfRule type="cellIs" dxfId="1257" priority="1393" operator="equal">
      <formula>"E1"</formula>
    </cfRule>
    <cfRule type="cellIs" dxfId="1256" priority="1394" operator="equal">
      <formula>"A7"</formula>
    </cfRule>
    <cfRule type="cellIs" dxfId="1255" priority="1395" operator="equal">
      <formula>"A5"</formula>
    </cfRule>
    <cfRule type="cellIs" dxfId="1254" priority="1396" operator="equal">
      <formula>"A6"</formula>
    </cfRule>
    <cfRule type="cellIs" dxfId="1253" priority="1397" operator="equal">
      <formula>"A4"</formula>
    </cfRule>
    <cfRule type="cellIs" dxfId="1252" priority="1398" operator="equal">
      <formula>"A3"</formula>
    </cfRule>
    <cfRule type="cellIs" dxfId="1251" priority="1399" operator="equal">
      <formula>"A2"</formula>
    </cfRule>
    <cfRule type="cellIs" dxfId="1250" priority="1400" operator="equal">
      <formula>"A1"</formula>
    </cfRule>
  </conditionalFormatting>
  <conditionalFormatting sqref="N132">
    <cfRule type="cellIs" dxfId="1249" priority="1351" operator="equal">
      <formula>"B5"</formula>
    </cfRule>
    <cfRule type="cellIs" dxfId="1248" priority="1352" operator="equal">
      <formula>"B4"</formula>
    </cfRule>
    <cfRule type="cellIs" dxfId="1247" priority="1353" operator="equal">
      <formula>"B3"</formula>
    </cfRule>
    <cfRule type="cellIs" dxfId="1246" priority="1354" operator="equal">
      <formula>"B2"</formula>
    </cfRule>
    <cfRule type="cellIs" dxfId="1245" priority="1355" operator="equal">
      <formula>"B1"</formula>
    </cfRule>
    <cfRule type="cellIs" dxfId="1244" priority="1356" operator="equal">
      <formula>"M4"</formula>
    </cfRule>
    <cfRule type="cellIs" dxfId="1243" priority="1357" operator="equal">
      <formula>"M3"</formula>
    </cfRule>
    <cfRule type="cellIs" dxfId="1242" priority="1358" operator="equal">
      <formula>"M2"</formula>
    </cfRule>
    <cfRule type="cellIs" dxfId="1241" priority="1359" operator="equal">
      <formula>"M1"</formula>
    </cfRule>
    <cfRule type="cellIs" dxfId="1240" priority="1360" operator="equal">
      <formula>"E9"</formula>
    </cfRule>
    <cfRule type="cellIs" dxfId="1239" priority="1361" operator="equal">
      <formula>"E8"</formula>
    </cfRule>
    <cfRule type="cellIs" dxfId="1238" priority="1362" operator="equal">
      <formula>"E7"</formula>
    </cfRule>
    <cfRule type="cellIs" dxfId="1237" priority="1363" operator="equal">
      <formula>"E6"</formula>
    </cfRule>
    <cfRule type="cellIs" dxfId="1236" priority="1364" operator="equal">
      <formula>"E5"</formula>
    </cfRule>
    <cfRule type="cellIs" dxfId="1235" priority="1365" operator="equal">
      <formula>"E4"</formula>
    </cfRule>
    <cfRule type="cellIs" dxfId="1234" priority="1366" operator="equal">
      <formula>"E3"</formula>
    </cfRule>
    <cfRule type="cellIs" dxfId="1233" priority="1367" operator="equal">
      <formula>"E2"</formula>
    </cfRule>
    <cfRule type="cellIs" dxfId="1232" priority="1368" operator="equal">
      <formula>"E1"</formula>
    </cfRule>
    <cfRule type="cellIs" dxfId="1231" priority="1369" operator="equal">
      <formula>"A7"</formula>
    </cfRule>
    <cfRule type="cellIs" dxfId="1230" priority="1370" operator="equal">
      <formula>"A5"</formula>
    </cfRule>
    <cfRule type="cellIs" dxfId="1229" priority="1371" operator="equal">
      <formula>"A6"</formula>
    </cfRule>
    <cfRule type="cellIs" dxfId="1228" priority="1372" operator="equal">
      <formula>"A4"</formula>
    </cfRule>
    <cfRule type="cellIs" dxfId="1227" priority="1373" operator="equal">
      <formula>"A3"</formula>
    </cfRule>
    <cfRule type="cellIs" dxfId="1226" priority="1374" operator="equal">
      <formula>"A2"</formula>
    </cfRule>
    <cfRule type="cellIs" dxfId="1225" priority="1375" operator="equal">
      <formula>"A1"</formula>
    </cfRule>
  </conditionalFormatting>
  <conditionalFormatting sqref="N130:N131">
    <cfRule type="cellIs" dxfId="1224" priority="1426" operator="equal">
      <formula>"B5"</formula>
    </cfRule>
    <cfRule type="cellIs" dxfId="1223" priority="1427" operator="equal">
      <formula>"B4"</formula>
    </cfRule>
    <cfRule type="cellIs" dxfId="1222" priority="1428" operator="equal">
      <formula>"B3"</formula>
    </cfRule>
    <cfRule type="cellIs" dxfId="1221" priority="1429" operator="equal">
      <formula>"B2"</formula>
    </cfRule>
    <cfRule type="cellIs" dxfId="1220" priority="1430" operator="equal">
      <formula>"B1"</formula>
    </cfRule>
    <cfRule type="cellIs" dxfId="1219" priority="1431" operator="equal">
      <formula>"M4"</formula>
    </cfRule>
    <cfRule type="cellIs" dxfId="1218" priority="1432" operator="equal">
      <formula>"M3"</formula>
    </cfRule>
    <cfRule type="cellIs" dxfId="1217" priority="1433" operator="equal">
      <formula>"M2"</formula>
    </cfRule>
    <cfRule type="cellIs" dxfId="1216" priority="1434" operator="equal">
      <formula>"M1"</formula>
    </cfRule>
    <cfRule type="cellIs" dxfId="1215" priority="1435" operator="equal">
      <formula>"E9"</formula>
    </cfRule>
    <cfRule type="cellIs" dxfId="1214" priority="1436" operator="equal">
      <formula>"E8"</formula>
    </cfRule>
    <cfRule type="cellIs" dxfId="1213" priority="1437" operator="equal">
      <formula>"E7"</formula>
    </cfRule>
    <cfRule type="cellIs" dxfId="1212" priority="1438" operator="equal">
      <formula>"E6"</formula>
    </cfRule>
    <cfRule type="cellIs" dxfId="1211" priority="1439" operator="equal">
      <formula>"E5"</formula>
    </cfRule>
    <cfRule type="cellIs" dxfId="1210" priority="1440" operator="equal">
      <formula>"E4"</formula>
    </cfRule>
    <cfRule type="cellIs" dxfId="1209" priority="1441" operator="equal">
      <formula>"E3"</formula>
    </cfRule>
    <cfRule type="cellIs" dxfId="1208" priority="1442" operator="equal">
      <formula>"E2"</formula>
    </cfRule>
    <cfRule type="cellIs" dxfId="1207" priority="1443" operator="equal">
      <formula>"E1"</formula>
    </cfRule>
    <cfRule type="cellIs" dxfId="1206" priority="1444" operator="equal">
      <formula>"A7"</formula>
    </cfRule>
    <cfRule type="cellIs" dxfId="1205" priority="1445" operator="equal">
      <formula>"A5"</formula>
    </cfRule>
    <cfRule type="cellIs" dxfId="1204" priority="1446" operator="equal">
      <formula>"A6"</formula>
    </cfRule>
    <cfRule type="cellIs" dxfId="1203" priority="1447" operator="equal">
      <formula>"A4"</formula>
    </cfRule>
    <cfRule type="cellIs" dxfId="1202" priority="1448" operator="equal">
      <formula>"A3"</formula>
    </cfRule>
    <cfRule type="cellIs" dxfId="1201" priority="1449" operator="equal">
      <formula>"A2"</formula>
    </cfRule>
    <cfRule type="cellIs" dxfId="1200" priority="1450" operator="equal">
      <formula>"A1"</formula>
    </cfRule>
  </conditionalFormatting>
  <conditionalFormatting sqref="N130:N131">
    <cfRule type="cellIs" dxfId="1199" priority="1401" operator="equal">
      <formula>"B5"</formula>
    </cfRule>
    <cfRule type="cellIs" dxfId="1198" priority="1402" operator="equal">
      <formula>"B4"</formula>
    </cfRule>
    <cfRule type="cellIs" dxfId="1197" priority="1403" operator="equal">
      <formula>"B3"</formula>
    </cfRule>
    <cfRule type="cellIs" dxfId="1196" priority="1404" operator="equal">
      <formula>"B2"</formula>
    </cfRule>
    <cfRule type="cellIs" dxfId="1195" priority="1405" operator="equal">
      <formula>"B1"</formula>
    </cfRule>
    <cfRule type="cellIs" dxfId="1194" priority="1406" operator="equal">
      <formula>"M4"</formula>
    </cfRule>
    <cfRule type="cellIs" dxfId="1193" priority="1407" operator="equal">
      <formula>"M3"</formula>
    </cfRule>
    <cfRule type="cellIs" dxfId="1192" priority="1408" operator="equal">
      <formula>"M2"</formula>
    </cfRule>
    <cfRule type="cellIs" dxfId="1191" priority="1409" operator="equal">
      <formula>"M1"</formula>
    </cfRule>
    <cfRule type="cellIs" dxfId="1190" priority="1410" operator="equal">
      <formula>"E9"</formula>
    </cfRule>
    <cfRule type="cellIs" dxfId="1189" priority="1411" operator="equal">
      <formula>"E8"</formula>
    </cfRule>
    <cfRule type="cellIs" dxfId="1188" priority="1412" operator="equal">
      <formula>"E7"</formula>
    </cfRule>
    <cfRule type="cellIs" dxfId="1187" priority="1413" operator="equal">
      <formula>"E6"</formula>
    </cfRule>
    <cfRule type="cellIs" dxfId="1186" priority="1414" operator="equal">
      <formula>"E5"</formula>
    </cfRule>
    <cfRule type="cellIs" dxfId="1185" priority="1415" operator="equal">
      <formula>"E4"</formula>
    </cfRule>
    <cfRule type="cellIs" dxfId="1184" priority="1416" operator="equal">
      <formula>"E3"</formula>
    </cfRule>
    <cfRule type="cellIs" dxfId="1183" priority="1417" operator="equal">
      <formula>"E2"</formula>
    </cfRule>
    <cfRule type="cellIs" dxfId="1182" priority="1418" operator="equal">
      <formula>"E1"</formula>
    </cfRule>
    <cfRule type="cellIs" dxfId="1181" priority="1419" operator="equal">
      <formula>"A7"</formula>
    </cfRule>
    <cfRule type="cellIs" dxfId="1180" priority="1420" operator="equal">
      <formula>"A5"</formula>
    </cfRule>
    <cfRule type="cellIs" dxfId="1179" priority="1421" operator="equal">
      <formula>"A6"</formula>
    </cfRule>
    <cfRule type="cellIs" dxfId="1178" priority="1422" operator="equal">
      <formula>"A4"</formula>
    </cfRule>
    <cfRule type="cellIs" dxfId="1177" priority="1423" operator="equal">
      <formula>"A3"</formula>
    </cfRule>
    <cfRule type="cellIs" dxfId="1176" priority="1424" operator="equal">
      <formula>"A2"</formula>
    </cfRule>
    <cfRule type="cellIs" dxfId="1175" priority="1425" operator="equal">
      <formula>"A1"</formula>
    </cfRule>
  </conditionalFormatting>
  <conditionalFormatting sqref="M85">
    <cfRule type="cellIs" dxfId="1174" priority="1276" operator="equal">
      <formula>"B5"</formula>
    </cfRule>
    <cfRule type="cellIs" dxfId="1173" priority="1277" operator="equal">
      <formula>"B4"</formula>
    </cfRule>
    <cfRule type="cellIs" dxfId="1172" priority="1278" operator="equal">
      <formula>"B3"</formula>
    </cfRule>
    <cfRule type="cellIs" dxfId="1171" priority="1279" operator="equal">
      <formula>"B2"</formula>
    </cfRule>
    <cfRule type="cellIs" dxfId="1170" priority="1280" operator="equal">
      <formula>"B1"</formula>
    </cfRule>
    <cfRule type="cellIs" dxfId="1169" priority="1281" operator="equal">
      <formula>"M4"</formula>
    </cfRule>
    <cfRule type="cellIs" dxfId="1168" priority="1282" operator="equal">
      <formula>"M3"</formula>
    </cfRule>
    <cfRule type="cellIs" dxfId="1167" priority="1283" operator="equal">
      <formula>"M2"</formula>
    </cfRule>
    <cfRule type="cellIs" dxfId="1166" priority="1284" operator="equal">
      <formula>"M1"</formula>
    </cfRule>
    <cfRule type="cellIs" dxfId="1165" priority="1285" operator="equal">
      <formula>"E9"</formula>
    </cfRule>
    <cfRule type="cellIs" dxfId="1164" priority="1286" operator="equal">
      <formula>"E8"</formula>
    </cfRule>
    <cfRule type="cellIs" dxfId="1163" priority="1287" operator="equal">
      <formula>"E7"</formula>
    </cfRule>
    <cfRule type="cellIs" dxfId="1162" priority="1288" operator="equal">
      <formula>"E6"</formula>
    </cfRule>
    <cfRule type="cellIs" dxfId="1161" priority="1289" operator="equal">
      <formula>"E5"</formula>
    </cfRule>
    <cfRule type="cellIs" dxfId="1160" priority="1290" operator="equal">
      <formula>"E4"</formula>
    </cfRule>
    <cfRule type="cellIs" dxfId="1159" priority="1291" operator="equal">
      <formula>"E3"</formula>
    </cfRule>
    <cfRule type="cellIs" dxfId="1158" priority="1292" operator="equal">
      <formula>"E2"</formula>
    </cfRule>
    <cfRule type="cellIs" dxfId="1157" priority="1293" operator="equal">
      <formula>"E1"</formula>
    </cfRule>
    <cfRule type="cellIs" dxfId="1156" priority="1294" operator="equal">
      <formula>"A7"</formula>
    </cfRule>
    <cfRule type="cellIs" dxfId="1155" priority="1295" operator="equal">
      <formula>"A5"</formula>
    </cfRule>
    <cfRule type="cellIs" dxfId="1154" priority="1296" operator="equal">
      <formula>"A6"</formula>
    </cfRule>
    <cfRule type="cellIs" dxfId="1153" priority="1297" operator="equal">
      <formula>"A4"</formula>
    </cfRule>
    <cfRule type="cellIs" dxfId="1152" priority="1298" operator="equal">
      <formula>"A3"</formula>
    </cfRule>
    <cfRule type="cellIs" dxfId="1151" priority="1299" operator="equal">
      <formula>"A2"</formula>
    </cfRule>
    <cfRule type="cellIs" dxfId="1150" priority="1300" operator="equal">
      <formula>"A1"</formula>
    </cfRule>
  </conditionalFormatting>
  <conditionalFormatting sqref="M86:N86">
    <cfRule type="cellIs" dxfId="1149" priority="1251" operator="equal">
      <formula>"B5"</formula>
    </cfRule>
    <cfRule type="cellIs" dxfId="1148" priority="1252" operator="equal">
      <formula>"B4"</formula>
    </cfRule>
    <cfRule type="cellIs" dxfId="1147" priority="1253" operator="equal">
      <formula>"B3"</formula>
    </cfRule>
    <cfRule type="cellIs" dxfId="1146" priority="1254" operator="equal">
      <formula>"B2"</formula>
    </cfRule>
    <cfRule type="cellIs" dxfId="1145" priority="1255" operator="equal">
      <formula>"B1"</formula>
    </cfRule>
    <cfRule type="cellIs" dxfId="1144" priority="1256" operator="equal">
      <formula>"M4"</formula>
    </cfRule>
    <cfRule type="cellIs" dxfId="1143" priority="1257" operator="equal">
      <formula>"M3"</formula>
    </cfRule>
    <cfRule type="cellIs" dxfId="1142" priority="1258" operator="equal">
      <formula>"M2"</formula>
    </cfRule>
    <cfRule type="cellIs" dxfId="1141" priority="1259" operator="equal">
      <formula>"M1"</formula>
    </cfRule>
    <cfRule type="cellIs" dxfId="1140" priority="1260" operator="equal">
      <formula>"E9"</formula>
    </cfRule>
    <cfRule type="cellIs" dxfId="1139" priority="1261" operator="equal">
      <formula>"E8"</formula>
    </cfRule>
    <cfRule type="cellIs" dxfId="1138" priority="1262" operator="equal">
      <formula>"E7"</formula>
    </cfRule>
    <cfRule type="cellIs" dxfId="1137" priority="1263" operator="equal">
      <formula>"E6"</formula>
    </cfRule>
    <cfRule type="cellIs" dxfId="1136" priority="1264" operator="equal">
      <formula>"E5"</formula>
    </cfRule>
    <cfRule type="cellIs" dxfId="1135" priority="1265" operator="equal">
      <formula>"E4"</formula>
    </cfRule>
    <cfRule type="cellIs" dxfId="1134" priority="1266" operator="equal">
      <formula>"E3"</formula>
    </cfRule>
    <cfRule type="cellIs" dxfId="1133" priority="1267" operator="equal">
      <formula>"E2"</formula>
    </cfRule>
    <cfRule type="cellIs" dxfId="1132" priority="1268" operator="equal">
      <formula>"E1"</formula>
    </cfRule>
    <cfRule type="cellIs" dxfId="1131" priority="1269" operator="equal">
      <formula>"A7"</formula>
    </cfRule>
    <cfRule type="cellIs" dxfId="1130" priority="1270" operator="equal">
      <formula>"A5"</formula>
    </cfRule>
    <cfRule type="cellIs" dxfId="1129" priority="1271" operator="equal">
      <formula>"A6"</formula>
    </cfRule>
    <cfRule type="cellIs" dxfId="1128" priority="1272" operator="equal">
      <formula>"A4"</formula>
    </cfRule>
    <cfRule type="cellIs" dxfId="1127" priority="1273" operator="equal">
      <formula>"A3"</formula>
    </cfRule>
    <cfRule type="cellIs" dxfId="1126" priority="1274" operator="equal">
      <formula>"A2"</formula>
    </cfRule>
    <cfRule type="cellIs" dxfId="1125" priority="1275" operator="equal">
      <formula>"A1"</formula>
    </cfRule>
  </conditionalFormatting>
  <conditionalFormatting sqref="M15:N15">
    <cfRule type="cellIs" dxfId="1124" priority="1226" operator="equal">
      <formula>"B5"</formula>
    </cfRule>
    <cfRule type="cellIs" dxfId="1123" priority="1227" operator="equal">
      <formula>"B4"</formula>
    </cfRule>
    <cfRule type="cellIs" dxfId="1122" priority="1228" operator="equal">
      <formula>"B3"</formula>
    </cfRule>
    <cfRule type="cellIs" dxfId="1121" priority="1229" operator="equal">
      <formula>"B2"</formula>
    </cfRule>
    <cfRule type="cellIs" dxfId="1120" priority="1230" operator="equal">
      <formula>"B1"</formula>
    </cfRule>
    <cfRule type="cellIs" dxfId="1119" priority="1231" operator="equal">
      <formula>"M4"</formula>
    </cfRule>
    <cfRule type="cellIs" dxfId="1118" priority="1232" operator="equal">
      <formula>"M3"</formula>
    </cfRule>
    <cfRule type="cellIs" dxfId="1117" priority="1233" operator="equal">
      <formula>"M2"</formula>
    </cfRule>
    <cfRule type="cellIs" dxfId="1116" priority="1234" operator="equal">
      <formula>"M1"</formula>
    </cfRule>
    <cfRule type="cellIs" dxfId="1115" priority="1235" operator="equal">
      <formula>"E9"</formula>
    </cfRule>
    <cfRule type="cellIs" dxfId="1114" priority="1236" operator="equal">
      <formula>"E8"</formula>
    </cfRule>
    <cfRule type="cellIs" dxfId="1113" priority="1237" operator="equal">
      <formula>"E7"</formula>
    </cfRule>
    <cfRule type="cellIs" dxfId="1112" priority="1238" operator="equal">
      <formula>"E6"</formula>
    </cfRule>
    <cfRule type="cellIs" dxfId="1111" priority="1239" operator="equal">
      <formula>"E5"</formula>
    </cfRule>
    <cfRule type="cellIs" dxfId="1110" priority="1240" operator="equal">
      <formula>"E4"</formula>
    </cfRule>
    <cfRule type="cellIs" dxfId="1109" priority="1241" operator="equal">
      <formula>"E3"</formula>
    </cfRule>
    <cfRule type="cellIs" dxfId="1108" priority="1242" operator="equal">
      <formula>"E2"</formula>
    </cfRule>
    <cfRule type="cellIs" dxfId="1107" priority="1243" operator="equal">
      <formula>"E1"</formula>
    </cfRule>
    <cfRule type="cellIs" dxfId="1106" priority="1244" operator="equal">
      <formula>"A7"</formula>
    </cfRule>
    <cfRule type="cellIs" dxfId="1105" priority="1245" operator="equal">
      <formula>"A5"</formula>
    </cfRule>
    <cfRule type="cellIs" dxfId="1104" priority="1246" operator="equal">
      <formula>"A6"</formula>
    </cfRule>
    <cfRule type="cellIs" dxfId="1103" priority="1247" operator="equal">
      <formula>"A4"</formula>
    </cfRule>
    <cfRule type="cellIs" dxfId="1102" priority="1248" operator="equal">
      <formula>"A3"</formula>
    </cfRule>
    <cfRule type="cellIs" dxfId="1101" priority="1249" operator="equal">
      <formula>"A2"</formula>
    </cfRule>
    <cfRule type="cellIs" dxfId="1100" priority="1250" operator="equal">
      <formula>"A1"</formula>
    </cfRule>
  </conditionalFormatting>
  <conditionalFormatting sqref="M186:N186 M187">
    <cfRule type="cellIs" dxfId="1099" priority="1201" operator="equal">
      <formula>"B5"</formula>
    </cfRule>
    <cfRule type="cellIs" dxfId="1098" priority="1202" operator="equal">
      <formula>"B4"</formula>
    </cfRule>
    <cfRule type="cellIs" dxfId="1097" priority="1203" operator="equal">
      <formula>"B3"</formula>
    </cfRule>
    <cfRule type="cellIs" dxfId="1096" priority="1204" operator="equal">
      <formula>"B2"</formula>
    </cfRule>
    <cfRule type="cellIs" dxfId="1095" priority="1205" operator="equal">
      <formula>"B1"</formula>
    </cfRule>
    <cfRule type="cellIs" dxfId="1094" priority="1206" operator="equal">
      <formula>"M4"</formula>
    </cfRule>
    <cfRule type="cellIs" dxfId="1093" priority="1207" operator="equal">
      <formula>"M3"</formula>
    </cfRule>
    <cfRule type="cellIs" dxfId="1092" priority="1208" operator="equal">
      <formula>"M2"</formula>
    </cfRule>
    <cfRule type="cellIs" dxfId="1091" priority="1209" operator="equal">
      <formula>"M1"</formula>
    </cfRule>
    <cfRule type="cellIs" dxfId="1090" priority="1210" operator="equal">
      <formula>"E9"</formula>
    </cfRule>
    <cfRule type="cellIs" dxfId="1089" priority="1211" operator="equal">
      <formula>"E8"</formula>
    </cfRule>
    <cfRule type="cellIs" dxfId="1088" priority="1212" operator="equal">
      <formula>"E7"</formula>
    </cfRule>
    <cfRule type="cellIs" dxfId="1087" priority="1213" operator="equal">
      <formula>"E6"</formula>
    </cfRule>
    <cfRule type="cellIs" dxfId="1086" priority="1214" operator="equal">
      <formula>"E5"</formula>
    </cfRule>
    <cfRule type="cellIs" dxfId="1085" priority="1215" operator="equal">
      <formula>"E4"</formula>
    </cfRule>
    <cfRule type="cellIs" dxfId="1084" priority="1216" operator="equal">
      <formula>"E3"</formula>
    </cfRule>
    <cfRule type="cellIs" dxfId="1083" priority="1217" operator="equal">
      <formula>"E2"</formula>
    </cfRule>
    <cfRule type="cellIs" dxfId="1082" priority="1218" operator="equal">
      <formula>"E1"</formula>
    </cfRule>
    <cfRule type="cellIs" dxfId="1081" priority="1219" operator="equal">
      <formula>"A7"</formula>
    </cfRule>
    <cfRule type="cellIs" dxfId="1080" priority="1220" operator="equal">
      <formula>"A5"</formula>
    </cfRule>
    <cfRule type="cellIs" dxfId="1079" priority="1221" operator="equal">
      <formula>"A6"</formula>
    </cfRule>
    <cfRule type="cellIs" dxfId="1078" priority="1222" operator="equal">
      <formula>"A4"</formula>
    </cfRule>
    <cfRule type="cellIs" dxfId="1077" priority="1223" operator="equal">
      <formula>"A3"</formula>
    </cfRule>
    <cfRule type="cellIs" dxfId="1076" priority="1224" operator="equal">
      <formula>"A2"</formula>
    </cfRule>
    <cfRule type="cellIs" dxfId="1075" priority="1225" operator="equal">
      <formula>"A1"</formula>
    </cfRule>
  </conditionalFormatting>
  <conditionalFormatting sqref="N99">
    <cfRule type="cellIs" dxfId="1074" priority="1176" operator="equal">
      <formula>"B5"</formula>
    </cfRule>
    <cfRule type="cellIs" dxfId="1073" priority="1177" operator="equal">
      <formula>"B4"</formula>
    </cfRule>
    <cfRule type="cellIs" dxfId="1072" priority="1178" operator="equal">
      <formula>"B3"</formula>
    </cfRule>
    <cfRule type="cellIs" dxfId="1071" priority="1179" operator="equal">
      <formula>"B2"</formula>
    </cfRule>
    <cfRule type="cellIs" dxfId="1070" priority="1180" operator="equal">
      <formula>"B1"</formula>
    </cfRule>
    <cfRule type="cellIs" dxfId="1069" priority="1181" operator="equal">
      <formula>"M4"</formula>
    </cfRule>
    <cfRule type="cellIs" dxfId="1068" priority="1182" operator="equal">
      <formula>"M3"</formula>
    </cfRule>
    <cfRule type="cellIs" dxfId="1067" priority="1183" operator="equal">
      <formula>"M2"</formula>
    </cfRule>
    <cfRule type="cellIs" dxfId="1066" priority="1184" operator="equal">
      <formula>"M1"</formula>
    </cfRule>
    <cfRule type="cellIs" dxfId="1065" priority="1185" operator="equal">
      <formula>"E9"</formula>
    </cfRule>
    <cfRule type="cellIs" dxfId="1064" priority="1186" operator="equal">
      <formula>"E8"</formula>
    </cfRule>
    <cfRule type="cellIs" dxfId="1063" priority="1187" operator="equal">
      <formula>"E7"</formula>
    </cfRule>
    <cfRule type="cellIs" dxfId="1062" priority="1188" operator="equal">
      <formula>"E6"</formula>
    </cfRule>
    <cfRule type="cellIs" dxfId="1061" priority="1189" operator="equal">
      <formula>"E5"</formula>
    </cfRule>
    <cfRule type="cellIs" dxfId="1060" priority="1190" operator="equal">
      <formula>"E4"</formula>
    </cfRule>
    <cfRule type="cellIs" dxfId="1059" priority="1191" operator="equal">
      <formula>"E3"</formula>
    </cfRule>
    <cfRule type="cellIs" dxfId="1058" priority="1192" operator="equal">
      <formula>"E2"</formula>
    </cfRule>
    <cfRule type="cellIs" dxfId="1057" priority="1193" operator="equal">
      <formula>"E1"</formula>
    </cfRule>
    <cfRule type="cellIs" dxfId="1056" priority="1194" operator="equal">
      <formula>"A7"</formula>
    </cfRule>
    <cfRule type="cellIs" dxfId="1055" priority="1195" operator="equal">
      <formula>"A5"</formula>
    </cfRule>
    <cfRule type="cellIs" dxfId="1054" priority="1196" operator="equal">
      <formula>"A6"</formula>
    </cfRule>
    <cfRule type="cellIs" dxfId="1053" priority="1197" operator="equal">
      <formula>"A4"</formula>
    </cfRule>
    <cfRule type="cellIs" dxfId="1052" priority="1198" operator="equal">
      <formula>"A3"</formula>
    </cfRule>
    <cfRule type="cellIs" dxfId="1051" priority="1199" operator="equal">
      <formula>"A2"</formula>
    </cfRule>
    <cfRule type="cellIs" dxfId="1050" priority="1200" operator="equal">
      <formula>"A1"</formula>
    </cfRule>
  </conditionalFormatting>
  <conditionalFormatting sqref="N100">
    <cfRule type="cellIs" dxfId="1049" priority="1101" operator="equal">
      <formula>"B5"</formula>
    </cfRule>
    <cfRule type="cellIs" dxfId="1048" priority="1102" operator="equal">
      <formula>"B4"</formula>
    </cfRule>
    <cfRule type="cellIs" dxfId="1047" priority="1103" operator="equal">
      <formula>"B3"</formula>
    </cfRule>
    <cfRule type="cellIs" dxfId="1046" priority="1104" operator="equal">
      <formula>"B2"</formula>
    </cfRule>
    <cfRule type="cellIs" dxfId="1045" priority="1105" operator="equal">
      <formula>"B1"</formula>
    </cfRule>
    <cfRule type="cellIs" dxfId="1044" priority="1106" operator="equal">
      <formula>"M4"</formula>
    </cfRule>
    <cfRule type="cellIs" dxfId="1043" priority="1107" operator="equal">
      <formula>"M3"</formula>
    </cfRule>
    <cfRule type="cellIs" dxfId="1042" priority="1108" operator="equal">
      <formula>"M2"</formula>
    </cfRule>
    <cfRule type="cellIs" dxfId="1041" priority="1109" operator="equal">
      <formula>"M1"</formula>
    </cfRule>
    <cfRule type="cellIs" dxfId="1040" priority="1110" operator="equal">
      <formula>"E9"</formula>
    </cfRule>
    <cfRule type="cellIs" dxfId="1039" priority="1111" operator="equal">
      <formula>"E8"</formula>
    </cfRule>
    <cfRule type="cellIs" dxfId="1038" priority="1112" operator="equal">
      <formula>"E7"</formula>
    </cfRule>
    <cfRule type="cellIs" dxfId="1037" priority="1113" operator="equal">
      <formula>"E6"</formula>
    </cfRule>
    <cfRule type="cellIs" dxfId="1036" priority="1114" operator="equal">
      <formula>"E5"</formula>
    </cfRule>
    <cfRule type="cellIs" dxfId="1035" priority="1115" operator="equal">
      <formula>"E4"</formula>
    </cfRule>
    <cfRule type="cellIs" dxfId="1034" priority="1116" operator="equal">
      <formula>"E3"</formula>
    </cfRule>
    <cfRule type="cellIs" dxfId="1033" priority="1117" operator="equal">
      <formula>"E2"</formula>
    </cfRule>
    <cfRule type="cellIs" dxfId="1032" priority="1118" operator="equal">
      <formula>"E1"</formula>
    </cfRule>
    <cfRule type="cellIs" dxfId="1031" priority="1119" operator="equal">
      <formula>"A7"</formula>
    </cfRule>
    <cfRule type="cellIs" dxfId="1030" priority="1120" operator="equal">
      <formula>"A5"</formula>
    </cfRule>
    <cfRule type="cellIs" dxfId="1029" priority="1121" operator="equal">
      <formula>"A6"</formula>
    </cfRule>
    <cfRule type="cellIs" dxfId="1028" priority="1122" operator="equal">
      <formula>"A4"</formula>
    </cfRule>
    <cfRule type="cellIs" dxfId="1027" priority="1123" operator="equal">
      <formula>"A3"</formula>
    </cfRule>
    <cfRule type="cellIs" dxfId="1026" priority="1124" operator="equal">
      <formula>"A2"</formula>
    </cfRule>
    <cfRule type="cellIs" dxfId="1025" priority="1125" operator="equal">
      <formula>"A1"</formula>
    </cfRule>
  </conditionalFormatting>
  <conditionalFormatting sqref="N101">
    <cfRule type="cellIs" dxfId="1024" priority="1076" operator="equal">
      <formula>"B5"</formula>
    </cfRule>
    <cfRule type="cellIs" dxfId="1023" priority="1077" operator="equal">
      <formula>"B4"</formula>
    </cfRule>
    <cfRule type="cellIs" dxfId="1022" priority="1078" operator="equal">
      <formula>"B3"</formula>
    </cfRule>
    <cfRule type="cellIs" dxfId="1021" priority="1079" operator="equal">
      <formula>"B2"</formula>
    </cfRule>
    <cfRule type="cellIs" dxfId="1020" priority="1080" operator="equal">
      <formula>"B1"</formula>
    </cfRule>
    <cfRule type="cellIs" dxfId="1019" priority="1081" operator="equal">
      <formula>"M4"</formula>
    </cfRule>
    <cfRule type="cellIs" dxfId="1018" priority="1082" operator="equal">
      <formula>"M3"</formula>
    </cfRule>
    <cfRule type="cellIs" dxfId="1017" priority="1083" operator="equal">
      <formula>"M2"</formula>
    </cfRule>
    <cfRule type="cellIs" dxfId="1016" priority="1084" operator="equal">
      <formula>"M1"</formula>
    </cfRule>
    <cfRule type="cellIs" dxfId="1015" priority="1085" operator="equal">
      <formula>"E9"</formula>
    </cfRule>
    <cfRule type="cellIs" dxfId="1014" priority="1086" operator="equal">
      <formula>"E8"</formula>
    </cfRule>
    <cfRule type="cellIs" dxfId="1013" priority="1087" operator="equal">
      <formula>"E7"</formula>
    </cfRule>
    <cfRule type="cellIs" dxfId="1012" priority="1088" operator="equal">
      <formula>"E6"</formula>
    </cfRule>
    <cfRule type="cellIs" dxfId="1011" priority="1089" operator="equal">
      <formula>"E5"</formula>
    </cfRule>
    <cfRule type="cellIs" dxfId="1010" priority="1090" operator="equal">
      <formula>"E4"</formula>
    </cfRule>
    <cfRule type="cellIs" dxfId="1009" priority="1091" operator="equal">
      <formula>"E3"</formula>
    </cfRule>
    <cfRule type="cellIs" dxfId="1008" priority="1092" operator="equal">
      <formula>"E2"</formula>
    </cfRule>
    <cfRule type="cellIs" dxfId="1007" priority="1093" operator="equal">
      <formula>"E1"</formula>
    </cfRule>
    <cfRule type="cellIs" dxfId="1006" priority="1094" operator="equal">
      <formula>"A7"</formula>
    </cfRule>
    <cfRule type="cellIs" dxfId="1005" priority="1095" operator="equal">
      <formula>"A5"</formula>
    </cfRule>
    <cfRule type="cellIs" dxfId="1004" priority="1096" operator="equal">
      <formula>"A6"</formula>
    </cfRule>
    <cfRule type="cellIs" dxfId="1003" priority="1097" operator="equal">
      <formula>"A4"</formula>
    </cfRule>
    <cfRule type="cellIs" dxfId="1002" priority="1098" operator="equal">
      <formula>"A3"</formula>
    </cfRule>
    <cfRule type="cellIs" dxfId="1001" priority="1099" operator="equal">
      <formula>"A2"</formula>
    </cfRule>
    <cfRule type="cellIs" dxfId="1000" priority="1100" operator="equal">
      <formula>"A1"</formula>
    </cfRule>
  </conditionalFormatting>
  <conditionalFormatting sqref="N103">
    <cfRule type="cellIs" dxfId="999" priority="1051" operator="equal">
      <formula>"B5"</formula>
    </cfRule>
    <cfRule type="cellIs" dxfId="998" priority="1052" operator="equal">
      <formula>"B4"</formula>
    </cfRule>
    <cfRule type="cellIs" dxfId="997" priority="1053" operator="equal">
      <formula>"B3"</formula>
    </cfRule>
    <cfRule type="cellIs" dxfId="996" priority="1054" operator="equal">
      <formula>"B2"</formula>
    </cfRule>
    <cfRule type="cellIs" dxfId="995" priority="1055" operator="equal">
      <formula>"B1"</formula>
    </cfRule>
    <cfRule type="cellIs" dxfId="994" priority="1056" operator="equal">
      <formula>"M4"</formula>
    </cfRule>
    <cfRule type="cellIs" dxfId="993" priority="1057" operator="equal">
      <formula>"M3"</formula>
    </cfRule>
    <cfRule type="cellIs" dxfId="992" priority="1058" operator="equal">
      <formula>"M2"</formula>
    </cfRule>
    <cfRule type="cellIs" dxfId="991" priority="1059" operator="equal">
      <formula>"M1"</formula>
    </cfRule>
    <cfRule type="cellIs" dxfId="990" priority="1060" operator="equal">
      <formula>"E9"</formula>
    </cfRule>
    <cfRule type="cellIs" dxfId="989" priority="1061" operator="equal">
      <formula>"E8"</formula>
    </cfRule>
    <cfRule type="cellIs" dxfId="988" priority="1062" operator="equal">
      <formula>"E7"</formula>
    </cfRule>
    <cfRule type="cellIs" dxfId="987" priority="1063" operator="equal">
      <formula>"E6"</formula>
    </cfRule>
    <cfRule type="cellIs" dxfId="986" priority="1064" operator="equal">
      <formula>"E5"</formula>
    </cfRule>
    <cfRule type="cellIs" dxfId="985" priority="1065" operator="equal">
      <formula>"E4"</formula>
    </cfRule>
    <cfRule type="cellIs" dxfId="984" priority="1066" operator="equal">
      <formula>"E3"</formula>
    </cfRule>
    <cfRule type="cellIs" dxfId="983" priority="1067" operator="equal">
      <formula>"E2"</formula>
    </cfRule>
    <cfRule type="cellIs" dxfId="982" priority="1068" operator="equal">
      <formula>"E1"</formula>
    </cfRule>
    <cfRule type="cellIs" dxfId="981" priority="1069" operator="equal">
      <formula>"A7"</formula>
    </cfRule>
    <cfRule type="cellIs" dxfId="980" priority="1070" operator="equal">
      <formula>"A5"</formula>
    </cfRule>
    <cfRule type="cellIs" dxfId="979" priority="1071" operator="equal">
      <formula>"A6"</formula>
    </cfRule>
    <cfRule type="cellIs" dxfId="978" priority="1072" operator="equal">
      <formula>"A4"</formula>
    </cfRule>
    <cfRule type="cellIs" dxfId="977" priority="1073" operator="equal">
      <formula>"A3"</formula>
    </cfRule>
    <cfRule type="cellIs" dxfId="976" priority="1074" operator="equal">
      <formula>"A2"</formula>
    </cfRule>
    <cfRule type="cellIs" dxfId="975" priority="1075" operator="equal">
      <formula>"A1"</formula>
    </cfRule>
  </conditionalFormatting>
  <conditionalFormatting sqref="N105">
    <cfRule type="cellIs" dxfId="974" priority="1026" operator="equal">
      <formula>"B5"</formula>
    </cfRule>
    <cfRule type="cellIs" dxfId="973" priority="1027" operator="equal">
      <formula>"B4"</formula>
    </cfRule>
    <cfRule type="cellIs" dxfId="972" priority="1028" operator="equal">
      <formula>"B3"</formula>
    </cfRule>
    <cfRule type="cellIs" dxfId="971" priority="1029" operator="equal">
      <formula>"B2"</formula>
    </cfRule>
    <cfRule type="cellIs" dxfId="970" priority="1030" operator="equal">
      <formula>"B1"</formula>
    </cfRule>
    <cfRule type="cellIs" dxfId="969" priority="1031" operator="equal">
      <formula>"M4"</formula>
    </cfRule>
    <cfRule type="cellIs" dxfId="968" priority="1032" operator="equal">
      <formula>"M3"</formula>
    </cfRule>
    <cfRule type="cellIs" dxfId="967" priority="1033" operator="equal">
      <formula>"M2"</formula>
    </cfRule>
    <cfRule type="cellIs" dxfId="966" priority="1034" operator="equal">
      <formula>"M1"</formula>
    </cfRule>
    <cfRule type="cellIs" dxfId="965" priority="1035" operator="equal">
      <formula>"E9"</formula>
    </cfRule>
    <cfRule type="cellIs" dxfId="964" priority="1036" operator="equal">
      <formula>"E8"</formula>
    </cfRule>
    <cfRule type="cellIs" dxfId="963" priority="1037" operator="equal">
      <formula>"E7"</formula>
    </cfRule>
    <cfRule type="cellIs" dxfId="962" priority="1038" operator="equal">
      <formula>"E6"</formula>
    </cfRule>
    <cfRule type="cellIs" dxfId="961" priority="1039" operator="equal">
      <formula>"E5"</formula>
    </cfRule>
    <cfRule type="cellIs" dxfId="960" priority="1040" operator="equal">
      <formula>"E4"</formula>
    </cfRule>
    <cfRule type="cellIs" dxfId="959" priority="1041" operator="equal">
      <formula>"E3"</formula>
    </cfRule>
    <cfRule type="cellIs" dxfId="958" priority="1042" operator="equal">
      <formula>"E2"</formula>
    </cfRule>
    <cfRule type="cellIs" dxfId="957" priority="1043" operator="equal">
      <formula>"E1"</formula>
    </cfRule>
    <cfRule type="cellIs" dxfId="956" priority="1044" operator="equal">
      <formula>"A7"</formula>
    </cfRule>
    <cfRule type="cellIs" dxfId="955" priority="1045" operator="equal">
      <formula>"A5"</formula>
    </cfRule>
    <cfRule type="cellIs" dxfId="954" priority="1046" operator="equal">
      <formula>"A6"</formula>
    </cfRule>
    <cfRule type="cellIs" dxfId="953" priority="1047" operator="equal">
      <formula>"A4"</formula>
    </cfRule>
    <cfRule type="cellIs" dxfId="952" priority="1048" operator="equal">
      <formula>"A3"</formula>
    </cfRule>
    <cfRule type="cellIs" dxfId="951" priority="1049" operator="equal">
      <formula>"A2"</formula>
    </cfRule>
    <cfRule type="cellIs" dxfId="950" priority="1050" operator="equal">
      <formula>"A1"</formula>
    </cfRule>
  </conditionalFormatting>
  <conditionalFormatting sqref="N108">
    <cfRule type="cellIs" dxfId="949" priority="976" operator="equal">
      <formula>"B5"</formula>
    </cfRule>
    <cfRule type="cellIs" dxfId="948" priority="977" operator="equal">
      <formula>"B4"</formula>
    </cfRule>
    <cfRule type="cellIs" dxfId="947" priority="978" operator="equal">
      <formula>"B3"</formula>
    </cfRule>
    <cfRule type="cellIs" dxfId="946" priority="979" operator="equal">
      <formula>"B2"</formula>
    </cfRule>
    <cfRule type="cellIs" dxfId="945" priority="980" operator="equal">
      <formula>"B1"</formula>
    </cfRule>
    <cfRule type="cellIs" dxfId="944" priority="981" operator="equal">
      <formula>"M4"</formula>
    </cfRule>
    <cfRule type="cellIs" dxfId="943" priority="982" operator="equal">
      <formula>"M3"</formula>
    </cfRule>
    <cfRule type="cellIs" dxfId="942" priority="983" operator="equal">
      <formula>"M2"</formula>
    </cfRule>
    <cfRule type="cellIs" dxfId="941" priority="984" operator="equal">
      <formula>"M1"</formula>
    </cfRule>
    <cfRule type="cellIs" dxfId="940" priority="985" operator="equal">
      <formula>"E9"</formula>
    </cfRule>
    <cfRule type="cellIs" dxfId="939" priority="986" operator="equal">
      <formula>"E8"</formula>
    </cfRule>
    <cfRule type="cellIs" dxfId="938" priority="987" operator="equal">
      <formula>"E7"</formula>
    </cfRule>
    <cfRule type="cellIs" dxfId="937" priority="988" operator="equal">
      <formula>"E6"</formula>
    </cfRule>
    <cfRule type="cellIs" dxfId="936" priority="989" operator="equal">
      <formula>"E5"</formula>
    </cfRule>
    <cfRule type="cellIs" dxfId="935" priority="990" operator="equal">
      <formula>"E4"</formula>
    </cfRule>
    <cfRule type="cellIs" dxfId="934" priority="991" operator="equal">
      <formula>"E3"</formula>
    </cfRule>
    <cfRule type="cellIs" dxfId="933" priority="992" operator="equal">
      <formula>"E2"</formula>
    </cfRule>
    <cfRule type="cellIs" dxfId="932" priority="993" operator="equal">
      <formula>"E1"</formula>
    </cfRule>
    <cfRule type="cellIs" dxfId="931" priority="994" operator="equal">
      <formula>"A7"</formula>
    </cfRule>
    <cfRule type="cellIs" dxfId="930" priority="995" operator="equal">
      <formula>"A5"</formula>
    </cfRule>
    <cfRule type="cellIs" dxfId="929" priority="996" operator="equal">
      <formula>"A6"</formula>
    </cfRule>
    <cfRule type="cellIs" dxfId="928" priority="997" operator="equal">
      <formula>"A4"</formula>
    </cfRule>
    <cfRule type="cellIs" dxfId="927" priority="998" operator="equal">
      <formula>"A3"</formula>
    </cfRule>
    <cfRule type="cellIs" dxfId="926" priority="999" operator="equal">
      <formula>"A2"</formula>
    </cfRule>
    <cfRule type="cellIs" dxfId="925" priority="1000" operator="equal">
      <formula>"A1"</formula>
    </cfRule>
  </conditionalFormatting>
  <conditionalFormatting sqref="N108">
    <cfRule type="cellIs" dxfId="924" priority="951" operator="equal">
      <formula>"B5"</formula>
    </cfRule>
    <cfRule type="cellIs" dxfId="923" priority="952" operator="equal">
      <formula>"B4"</formula>
    </cfRule>
    <cfRule type="cellIs" dxfId="922" priority="953" operator="equal">
      <formula>"B3"</formula>
    </cfRule>
    <cfRule type="cellIs" dxfId="921" priority="954" operator="equal">
      <formula>"B2"</formula>
    </cfRule>
    <cfRule type="cellIs" dxfId="920" priority="955" operator="equal">
      <formula>"B1"</formula>
    </cfRule>
    <cfRule type="cellIs" dxfId="919" priority="956" operator="equal">
      <formula>"M4"</formula>
    </cfRule>
    <cfRule type="cellIs" dxfId="918" priority="957" operator="equal">
      <formula>"M3"</formula>
    </cfRule>
    <cfRule type="cellIs" dxfId="917" priority="958" operator="equal">
      <formula>"M2"</formula>
    </cfRule>
    <cfRule type="cellIs" dxfId="916" priority="959" operator="equal">
      <formula>"M1"</formula>
    </cfRule>
    <cfRule type="cellIs" dxfId="915" priority="960" operator="equal">
      <formula>"E9"</formula>
    </cfRule>
    <cfRule type="cellIs" dxfId="914" priority="961" operator="equal">
      <formula>"E8"</formula>
    </cfRule>
    <cfRule type="cellIs" dxfId="913" priority="962" operator="equal">
      <formula>"E7"</formula>
    </cfRule>
    <cfRule type="cellIs" dxfId="912" priority="963" operator="equal">
      <formula>"E6"</formula>
    </cfRule>
    <cfRule type="cellIs" dxfId="911" priority="964" operator="equal">
      <formula>"E5"</formula>
    </cfRule>
    <cfRule type="cellIs" dxfId="910" priority="965" operator="equal">
      <formula>"E4"</formula>
    </cfRule>
    <cfRule type="cellIs" dxfId="909" priority="966" operator="equal">
      <formula>"E3"</formula>
    </cfRule>
    <cfRule type="cellIs" dxfId="908" priority="967" operator="equal">
      <formula>"E2"</formula>
    </cfRule>
    <cfRule type="cellIs" dxfId="907" priority="968" operator="equal">
      <formula>"E1"</formula>
    </cfRule>
    <cfRule type="cellIs" dxfId="906" priority="969" operator="equal">
      <formula>"A7"</formula>
    </cfRule>
    <cfRule type="cellIs" dxfId="905" priority="970" operator="equal">
      <formula>"A5"</formula>
    </cfRule>
    <cfRule type="cellIs" dxfId="904" priority="971" operator="equal">
      <formula>"A6"</formula>
    </cfRule>
    <cfRule type="cellIs" dxfId="903" priority="972" operator="equal">
      <formula>"A4"</formula>
    </cfRule>
    <cfRule type="cellIs" dxfId="902" priority="973" operator="equal">
      <formula>"A3"</formula>
    </cfRule>
    <cfRule type="cellIs" dxfId="901" priority="974" operator="equal">
      <formula>"A2"</formula>
    </cfRule>
    <cfRule type="cellIs" dxfId="900" priority="975" operator="equal">
      <formula>"A1"</formula>
    </cfRule>
  </conditionalFormatting>
  <conditionalFormatting sqref="N109">
    <cfRule type="cellIs" dxfId="899" priority="926" operator="equal">
      <formula>"B5"</formula>
    </cfRule>
    <cfRule type="cellIs" dxfId="898" priority="927" operator="equal">
      <formula>"B4"</formula>
    </cfRule>
    <cfRule type="cellIs" dxfId="897" priority="928" operator="equal">
      <formula>"B3"</formula>
    </cfRule>
    <cfRule type="cellIs" dxfId="896" priority="929" operator="equal">
      <formula>"B2"</formula>
    </cfRule>
    <cfRule type="cellIs" dxfId="895" priority="930" operator="equal">
      <formula>"B1"</formula>
    </cfRule>
    <cfRule type="cellIs" dxfId="894" priority="931" operator="equal">
      <formula>"M4"</formula>
    </cfRule>
    <cfRule type="cellIs" dxfId="893" priority="932" operator="equal">
      <formula>"M3"</formula>
    </cfRule>
    <cfRule type="cellIs" dxfId="892" priority="933" operator="equal">
      <formula>"M2"</formula>
    </cfRule>
    <cfRule type="cellIs" dxfId="891" priority="934" operator="equal">
      <formula>"M1"</formula>
    </cfRule>
    <cfRule type="cellIs" dxfId="890" priority="935" operator="equal">
      <formula>"E9"</formula>
    </cfRule>
    <cfRule type="cellIs" dxfId="889" priority="936" operator="equal">
      <formula>"E8"</formula>
    </cfRule>
    <cfRule type="cellIs" dxfId="888" priority="937" operator="equal">
      <formula>"E7"</formula>
    </cfRule>
    <cfRule type="cellIs" dxfId="887" priority="938" operator="equal">
      <formula>"E6"</formula>
    </cfRule>
    <cfRule type="cellIs" dxfId="886" priority="939" operator="equal">
      <formula>"E5"</formula>
    </cfRule>
    <cfRule type="cellIs" dxfId="885" priority="940" operator="equal">
      <formula>"E4"</formula>
    </cfRule>
    <cfRule type="cellIs" dxfId="884" priority="941" operator="equal">
      <formula>"E3"</formula>
    </cfRule>
    <cfRule type="cellIs" dxfId="883" priority="942" operator="equal">
      <formula>"E2"</formula>
    </cfRule>
    <cfRule type="cellIs" dxfId="882" priority="943" operator="equal">
      <formula>"E1"</formula>
    </cfRule>
    <cfRule type="cellIs" dxfId="881" priority="944" operator="equal">
      <formula>"A7"</formula>
    </cfRule>
    <cfRule type="cellIs" dxfId="880" priority="945" operator="equal">
      <formula>"A5"</formula>
    </cfRule>
    <cfRule type="cellIs" dxfId="879" priority="946" operator="equal">
      <formula>"A6"</formula>
    </cfRule>
    <cfRule type="cellIs" dxfId="878" priority="947" operator="equal">
      <formula>"A4"</formula>
    </cfRule>
    <cfRule type="cellIs" dxfId="877" priority="948" operator="equal">
      <formula>"A3"</formula>
    </cfRule>
    <cfRule type="cellIs" dxfId="876" priority="949" operator="equal">
      <formula>"A2"</formula>
    </cfRule>
    <cfRule type="cellIs" dxfId="875" priority="950" operator="equal">
      <formula>"A1"</formula>
    </cfRule>
  </conditionalFormatting>
  <conditionalFormatting sqref="N109">
    <cfRule type="cellIs" dxfId="874" priority="901" operator="equal">
      <formula>"B5"</formula>
    </cfRule>
    <cfRule type="cellIs" dxfId="873" priority="902" operator="equal">
      <formula>"B4"</formula>
    </cfRule>
    <cfRule type="cellIs" dxfId="872" priority="903" operator="equal">
      <formula>"B3"</formula>
    </cfRule>
    <cfRule type="cellIs" dxfId="871" priority="904" operator="equal">
      <formula>"B2"</formula>
    </cfRule>
    <cfRule type="cellIs" dxfId="870" priority="905" operator="equal">
      <formula>"B1"</formula>
    </cfRule>
    <cfRule type="cellIs" dxfId="869" priority="906" operator="equal">
      <formula>"M4"</formula>
    </cfRule>
    <cfRule type="cellIs" dxfId="868" priority="907" operator="equal">
      <formula>"M3"</formula>
    </cfRule>
    <cfRule type="cellIs" dxfId="867" priority="908" operator="equal">
      <formula>"M2"</formula>
    </cfRule>
    <cfRule type="cellIs" dxfId="866" priority="909" operator="equal">
      <formula>"M1"</formula>
    </cfRule>
    <cfRule type="cellIs" dxfId="865" priority="910" operator="equal">
      <formula>"E9"</formula>
    </cfRule>
    <cfRule type="cellIs" dxfId="864" priority="911" operator="equal">
      <formula>"E8"</formula>
    </cfRule>
    <cfRule type="cellIs" dxfId="863" priority="912" operator="equal">
      <formula>"E7"</formula>
    </cfRule>
    <cfRule type="cellIs" dxfId="862" priority="913" operator="equal">
      <formula>"E6"</formula>
    </cfRule>
    <cfRule type="cellIs" dxfId="861" priority="914" operator="equal">
      <formula>"E5"</formula>
    </cfRule>
    <cfRule type="cellIs" dxfId="860" priority="915" operator="equal">
      <formula>"E4"</formula>
    </cfRule>
    <cfRule type="cellIs" dxfId="859" priority="916" operator="equal">
      <formula>"E3"</formula>
    </cfRule>
    <cfRule type="cellIs" dxfId="858" priority="917" operator="equal">
      <formula>"E2"</formula>
    </cfRule>
    <cfRule type="cellIs" dxfId="857" priority="918" operator="equal">
      <formula>"E1"</formula>
    </cfRule>
    <cfRule type="cellIs" dxfId="856" priority="919" operator="equal">
      <formula>"A7"</formula>
    </cfRule>
    <cfRule type="cellIs" dxfId="855" priority="920" operator="equal">
      <formula>"A5"</formula>
    </cfRule>
    <cfRule type="cellIs" dxfId="854" priority="921" operator="equal">
      <formula>"A6"</formula>
    </cfRule>
    <cfRule type="cellIs" dxfId="853" priority="922" operator="equal">
      <formula>"A4"</formula>
    </cfRule>
    <cfRule type="cellIs" dxfId="852" priority="923" operator="equal">
      <formula>"A3"</formula>
    </cfRule>
    <cfRule type="cellIs" dxfId="851" priority="924" operator="equal">
      <formula>"A2"</formula>
    </cfRule>
    <cfRule type="cellIs" dxfId="850" priority="925" operator="equal">
      <formula>"A1"</formula>
    </cfRule>
  </conditionalFormatting>
  <conditionalFormatting sqref="N110">
    <cfRule type="cellIs" dxfId="849" priority="876" operator="equal">
      <formula>"B5"</formula>
    </cfRule>
    <cfRule type="cellIs" dxfId="848" priority="877" operator="equal">
      <formula>"B4"</formula>
    </cfRule>
    <cfRule type="cellIs" dxfId="847" priority="878" operator="equal">
      <formula>"B3"</formula>
    </cfRule>
    <cfRule type="cellIs" dxfId="846" priority="879" operator="equal">
      <formula>"B2"</formula>
    </cfRule>
    <cfRule type="cellIs" dxfId="845" priority="880" operator="equal">
      <formula>"B1"</formula>
    </cfRule>
    <cfRule type="cellIs" dxfId="844" priority="881" operator="equal">
      <formula>"M4"</formula>
    </cfRule>
    <cfRule type="cellIs" dxfId="843" priority="882" operator="equal">
      <formula>"M3"</formula>
    </cfRule>
    <cfRule type="cellIs" dxfId="842" priority="883" operator="equal">
      <formula>"M2"</formula>
    </cfRule>
    <cfRule type="cellIs" dxfId="841" priority="884" operator="equal">
      <formula>"M1"</formula>
    </cfRule>
    <cfRule type="cellIs" dxfId="840" priority="885" operator="equal">
      <formula>"E9"</formula>
    </cfRule>
    <cfRule type="cellIs" dxfId="839" priority="886" operator="equal">
      <formula>"E8"</formula>
    </cfRule>
    <cfRule type="cellIs" dxfId="838" priority="887" operator="equal">
      <formula>"E7"</formula>
    </cfRule>
    <cfRule type="cellIs" dxfId="837" priority="888" operator="equal">
      <formula>"E6"</formula>
    </cfRule>
    <cfRule type="cellIs" dxfId="836" priority="889" operator="equal">
      <formula>"E5"</formula>
    </cfRule>
    <cfRule type="cellIs" dxfId="835" priority="890" operator="equal">
      <formula>"E4"</formula>
    </cfRule>
    <cfRule type="cellIs" dxfId="834" priority="891" operator="equal">
      <formula>"E3"</formula>
    </cfRule>
    <cfRule type="cellIs" dxfId="833" priority="892" operator="equal">
      <formula>"E2"</formula>
    </cfRule>
    <cfRule type="cellIs" dxfId="832" priority="893" operator="equal">
      <formula>"E1"</formula>
    </cfRule>
    <cfRule type="cellIs" dxfId="831" priority="894" operator="equal">
      <formula>"A7"</formula>
    </cfRule>
    <cfRule type="cellIs" dxfId="830" priority="895" operator="equal">
      <formula>"A5"</formula>
    </cfRule>
    <cfRule type="cellIs" dxfId="829" priority="896" operator="equal">
      <formula>"A6"</formula>
    </cfRule>
    <cfRule type="cellIs" dxfId="828" priority="897" operator="equal">
      <formula>"A4"</formula>
    </cfRule>
    <cfRule type="cellIs" dxfId="827" priority="898" operator="equal">
      <formula>"A3"</formula>
    </cfRule>
    <cfRule type="cellIs" dxfId="826" priority="899" operator="equal">
      <formula>"A2"</formula>
    </cfRule>
    <cfRule type="cellIs" dxfId="825" priority="900" operator="equal">
      <formula>"A1"</formula>
    </cfRule>
  </conditionalFormatting>
  <conditionalFormatting sqref="N110">
    <cfRule type="cellIs" dxfId="824" priority="851" operator="equal">
      <formula>"B5"</formula>
    </cfRule>
    <cfRule type="cellIs" dxfId="823" priority="852" operator="equal">
      <formula>"B4"</formula>
    </cfRule>
    <cfRule type="cellIs" dxfId="822" priority="853" operator="equal">
      <formula>"B3"</formula>
    </cfRule>
    <cfRule type="cellIs" dxfId="821" priority="854" operator="equal">
      <formula>"B2"</formula>
    </cfRule>
    <cfRule type="cellIs" dxfId="820" priority="855" operator="equal">
      <formula>"B1"</formula>
    </cfRule>
    <cfRule type="cellIs" dxfId="819" priority="856" operator="equal">
      <formula>"M4"</formula>
    </cfRule>
    <cfRule type="cellIs" dxfId="818" priority="857" operator="equal">
      <formula>"M3"</formula>
    </cfRule>
    <cfRule type="cellIs" dxfId="817" priority="858" operator="equal">
      <formula>"M2"</formula>
    </cfRule>
    <cfRule type="cellIs" dxfId="816" priority="859" operator="equal">
      <formula>"M1"</formula>
    </cfRule>
    <cfRule type="cellIs" dxfId="815" priority="860" operator="equal">
      <formula>"E9"</formula>
    </cfRule>
    <cfRule type="cellIs" dxfId="814" priority="861" operator="equal">
      <formula>"E8"</formula>
    </cfRule>
    <cfRule type="cellIs" dxfId="813" priority="862" operator="equal">
      <formula>"E7"</formula>
    </cfRule>
    <cfRule type="cellIs" dxfId="812" priority="863" operator="equal">
      <formula>"E6"</formula>
    </cfRule>
    <cfRule type="cellIs" dxfId="811" priority="864" operator="equal">
      <formula>"E5"</formula>
    </cfRule>
    <cfRule type="cellIs" dxfId="810" priority="865" operator="equal">
      <formula>"E4"</formula>
    </cfRule>
    <cfRule type="cellIs" dxfId="809" priority="866" operator="equal">
      <formula>"E3"</formula>
    </cfRule>
    <cfRule type="cellIs" dxfId="808" priority="867" operator="equal">
      <formula>"E2"</formula>
    </cfRule>
    <cfRule type="cellIs" dxfId="807" priority="868" operator="equal">
      <formula>"E1"</formula>
    </cfRule>
    <cfRule type="cellIs" dxfId="806" priority="869" operator="equal">
      <formula>"A7"</formula>
    </cfRule>
    <cfRule type="cellIs" dxfId="805" priority="870" operator="equal">
      <formula>"A5"</formula>
    </cfRule>
    <cfRule type="cellIs" dxfId="804" priority="871" operator="equal">
      <formula>"A6"</formula>
    </cfRule>
    <cfRule type="cellIs" dxfId="803" priority="872" operator="equal">
      <formula>"A4"</formula>
    </cfRule>
    <cfRule type="cellIs" dxfId="802" priority="873" operator="equal">
      <formula>"A3"</formula>
    </cfRule>
    <cfRule type="cellIs" dxfId="801" priority="874" operator="equal">
      <formula>"A2"</formula>
    </cfRule>
    <cfRule type="cellIs" dxfId="800" priority="875" operator="equal">
      <formula>"A1"</formula>
    </cfRule>
  </conditionalFormatting>
  <conditionalFormatting sqref="N111">
    <cfRule type="cellIs" dxfId="799" priority="826" operator="equal">
      <formula>"B5"</formula>
    </cfRule>
    <cfRule type="cellIs" dxfId="798" priority="827" operator="equal">
      <formula>"B4"</formula>
    </cfRule>
    <cfRule type="cellIs" dxfId="797" priority="828" operator="equal">
      <formula>"B3"</formula>
    </cfRule>
    <cfRule type="cellIs" dxfId="796" priority="829" operator="equal">
      <formula>"B2"</formula>
    </cfRule>
    <cfRule type="cellIs" dxfId="795" priority="830" operator="equal">
      <formula>"B1"</formula>
    </cfRule>
    <cfRule type="cellIs" dxfId="794" priority="831" operator="equal">
      <formula>"M4"</formula>
    </cfRule>
    <cfRule type="cellIs" dxfId="793" priority="832" operator="equal">
      <formula>"M3"</formula>
    </cfRule>
    <cfRule type="cellIs" dxfId="792" priority="833" operator="equal">
      <formula>"M2"</formula>
    </cfRule>
    <cfRule type="cellIs" dxfId="791" priority="834" operator="equal">
      <formula>"M1"</formula>
    </cfRule>
    <cfRule type="cellIs" dxfId="790" priority="835" operator="equal">
      <formula>"E9"</formula>
    </cfRule>
    <cfRule type="cellIs" dxfId="789" priority="836" operator="equal">
      <formula>"E8"</formula>
    </cfRule>
    <cfRule type="cellIs" dxfId="788" priority="837" operator="equal">
      <formula>"E7"</formula>
    </cfRule>
    <cfRule type="cellIs" dxfId="787" priority="838" operator="equal">
      <formula>"E6"</formula>
    </cfRule>
    <cfRule type="cellIs" dxfId="786" priority="839" operator="equal">
      <formula>"E5"</formula>
    </cfRule>
    <cfRule type="cellIs" dxfId="785" priority="840" operator="equal">
      <formula>"E4"</formula>
    </cfRule>
    <cfRule type="cellIs" dxfId="784" priority="841" operator="equal">
      <formula>"E3"</formula>
    </cfRule>
    <cfRule type="cellIs" dxfId="783" priority="842" operator="equal">
      <formula>"E2"</formula>
    </cfRule>
    <cfRule type="cellIs" dxfId="782" priority="843" operator="equal">
      <formula>"E1"</formula>
    </cfRule>
    <cfRule type="cellIs" dxfId="781" priority="844" operator="equal">
      <formula>"A7"</formula>
    </cfRule>
    <cfRule type="cellIs" dxfId="780" priority="845" operator="equal">
      <formula>"A5"</formula>
    </cfRule>
    <cfRule type="cellIs" dxfId="779" priority="846" operator="equal">
      <formula>"A6"</formula>
    </cfRule>
    <cfRule type="cellIs" dxfId="778" priority="847" operator="equal">
      <formula>"A4"</formula>
    </cfRule>
    <cfRule type="cellIs" dxfId="777" priority="848" operator="equal">
      <formula>"A3"</formula>
    </cfRule>
    <cfRule type="cellIs" dxfId="776" priority="849" operator="equal">
      <formula>"A2"</formula>
    </cfRule>
    <cfRule type="cellIs" dxfId="775" priority="850" operator="equal">
      <formula>"A1"</formula>
    </cfRule>
  </conditionalFormatting>
  <conditionalFormatting sqref="N111">
    <cfRule type="cellIs" dxfId="774" priority="801" operator="equal">
      <formula>"B5"</formula>
    </cfRule>
    <cfRule type="cellIs" dxfId="773" priority="802" operator="equal">
      <formula>"B4"</formula>
    </cfRule>
    <cfRule type="cellIs" dxfId="772" priority="803" operator="equal">
      <formula>"B3"</formula>
    </cfRule>
    <cfRule type="cellIs" dxfId="771" priority="804" operator="equal">
      <formula>"B2"</formula>
    </cfRule>
    <cfRule type="cellIs" dxfId="770" priority="805" operator="equal">
      <formula>"B1"</formula>
    </cfRule>
    <cfRule type="cellIs" dxfId="769" priority="806" operator="equal">
      <formula>"M4"</formula>
    </cfRule>
    <cfRule type="cellIs" dxfId="768" priority="807" operator="equal">
      <formula>"M3"</formula>
    </cfRule>
    <cfRule type="cellIs" dxfId="767" priority="808" operator="equal">
      <formula>"M2"</formula>
    </cfRule>
    <cfRule type="cellIs" dxfId="766" priority="809" operator="equal">
      <formula>"M1"</formula>
    </cfRule>
    <cfRule type="cellIs" dxfId="765" priority="810" operator="equal">
      <formula>"E9"</formula>
    </cfRule>
    <cfRule type="cellIs" dxfId="764" priority="811" operator="equal">
      <formula>"E8"</formula>
    </cfRule>
    <cfRule type="cellIs" dxfId="763" priority="812" operator="equal">
      <formula>"E7"</formula>
    </cfRule>
    <cfRule type="cellIs" dxfId="762" priority="813" operator="equal">
      <formula>"E6"</formula>
    </cfRule>
    <cfRule type="cellIs" dxfId="761" priority="814" operator="equal">
      <formula>"E5"</formula>
    </cfRule>
    <cfRule type="cellIs" dxfId="760" priority="815" operator="equal">
      <formula>"E4"</formula>
    </cfRule>
    <cfRule type="cellIs" dxfId="759" priority="816" operator="equal">
      <formula>"E3"</formula>
    </cfRule>
    <cfRule type="cellIs" dxfId="758" priority="817" operator="equal">
      <formula>"E2"</formula>
    </cfRule>
    <cfRule type="cellIs" dxfId="757" priority="818" operator="equal">
      <formula>"E1"</formula>
    </cfRule>
    <cfRule type="cellIs" dxfId="756" priority="819" operator="equal">
      <formula>"A7"</formula>
    </cfRule>
    <cfRule type="cellIs" dxfId="755" priority="820" operator="equal">
      <formula>"A5"</formula>
    </cfRule>
    <cfRule type="cellIs" dxfId="754" priority="821" operator="equal">
      <formula>"A6"</formula>
    </cfRule>
    <cfRule type="cellIs" dxfId="753" priority="822" operator="equal">
      <formula>"A4"</formula>
    </cfRule>
    <cfRule type="cellIs" dxfId="752" priority="823" operator="equal">
      <formula>"A3"</formula>
    </cfRule>
    <cfRule type="cellIs" dxfId="751" priority="824" operator="equal">
      <formula>"A2"</formula>
    </cfRule>
    <cfRule type="cellIs" dxfId="750" priority="825" operator="equal">
      <formula>"A1"</formula>
    </cfRule>
  </conditionalFormatting>
  <conditionalFormatting sqref="N112">
    <cfRule type="cellIs" dxfId="749" priority="776" operator="equal">
      <formula>"B5"</formula>
    </cfRule>
    <cfRule type="cellIs" dxfId="748" priority="777" operator="equal">
      <formula>"B4"</formula>
    </cfRule>
    <cfRule type="cellIs" dxfId="747" priority="778" operator="equal">
      <formula>"B3"</formula>
    </cfRule>
    <cfRule type="cellIs" dxfId="746" priority="779" operator="equal">
      <formula>"B2"</formula>
    </cfRule>
    <cfRule type="cellIs" dxfId="745" priority="780" operator="equal">
      <formula>"B1"</formula>
    </cfRule>
    <cfRule type="cellIs" dxfId="744" priority="781" operator="equal">
      <formula>"M4"</formula>
    </cfRule>
    <cfRule type="cellIs" dxfId="743" priority="782" operator="equal">
      <formula>"M3"</formula>
    </cfRule>
    <cfRule type="cellIs" dxfId="742" priority="783" operator="equal">
      <formula>"M2"</formula>
    </cfRule>
    <cfRule type="cellIs" dxfId="741" priority="784" operator="equal">
      <formula>"M1"</formula>
    </cfRule>
    <cfRule type="cellIs" dxfId="740" priority="785" operator="equal">
      <formula>"E9"</formula>
    </cfRule>
    <cfRule type="cellIs" dxfId="739" priority="786" operator="equal">
      <formula>"E8"</formula>
    </cfRule>
    <cfRule type="cellIs" dxfId="738" priority="787" operator="equal">
      <formula>"E7"</formula>
    </cfRule>
    <cfRule type="cellIs" dxfId="737" priority="788" operator="equal">
      <formula>"E6"</formula>
    </cfRule>
    <cfRule type="cellIs" dxfId="736" priority="789" operator="equal">
      <formula>"E5"</formula>
    </cfRule>
    <cfRule type="cellIs" dxfId="735" priority="790" operator="equal">
      <formula>"E4"</formula>
    </cfRule>
    <cfRule type="cellIs" dxfId="734" priority="791" operator="equal">
      <formula>"E3"</formula>
    </cfRule>
    <cfRule type="cellIs" dxfId="733" priority="792" operator="equal">
      <formula>"E2"</formula>
    </cfRule>
    <cfRule type="cellIs" dxfId="732" priority="793" operator="equal">
      <formula>"E1"</formula>
    </cfRule>
    <cfRule type="cellIs" dxfId="731" priority="794" operator="equal">
      <formula>"A7"</formula>
    </cfRule>
    <cfRule type="cellIs" dxfId="730" priority="795" operator="equal">
      <formula>"A5"</formula>
    </cfRule>
    <cfRule type="cellIs" dxfId="729" priority="796" operator="equal">
      <formula>"A6"</formula>
    </cfRule>
    <cfRule type="cellIs" dxfId="728" priority="797" operator="equal">
      <formula>"A4"</formula>
    </cfRule>
    <cfRule type="cellIs" dxfId="727" priority="798" operator="equal">
      <formula>"A3"</formula>
    </cfRule>
    <cfRule type="cellIs" dxfId="726" priority="799" operator="equal">
      <formula>"A2"</formula>
    </cfRule>
    <cfRule type="cellIs" dxfId="725" priority="800" operator="equal">
      <formula>"A1"</formula>
    </cfRule>
  </conditionalFormatting>
  <conditionalFormatting sqref="N112">
    <cfRule type="cellIs" dxfId="724" priority="751" operator="equal">
      <formula>"B5"</formula>
    </cfRule>
    <cfRule type="cellIs" dxfId="723" priority="752" operator="equal">
      <formula>"B4"</formula>
    </cfRule>
    <cfRule type="cellIs" dxfId="722" priority="753" operator="equal">
      <formula>"B3"</formula>
    </cfRule>
    <cfRule type="cellIs" dxfId="721" priority="754" operator="equal">
      <formula>"B2"</formula>
    </cfRule>
    <cfRule type="cellIs" dxfId="720" priority="755" operator="equal">
      <formula>"B1"</formula>
    </cfRule>
    <cfRule type="cellIs" dxfId="719" priority="756" operator="equal">
      <formula>"M4"</formula>
    </cfRule>
    <cfRule type="cellIs" dxfId="718" priority="757" operator="equal">
      <formula>"M3"</formula>
    </cfRule>
    <cfRule type="cellIs" dxfId="717" priority="758" operator="equal">
      <formula>"M2"</formula>
    </cfRule>
    <cfRule type="cellIs" dxfId="716" priority="759" operator="equal">
      <formula>"M1"</formula>
    </cfRule>
    <cfRule type="cellIs" dxfId="715" priority="760" operator="equal">
      <formula>"E9"</formula>
    </cfRule>
    <cfRule type="cellIs" dxfId="714" priority="761" operator="equal">
      <formula>"E8"</formula>
    </cfRule>
    <cfRule type="cellIs" dxfId="713" priority="762" operator="equal">
      <formula>"E7"</formula>
    </cfRule>
    <cfRule type="cellIs" dxfId="712" priority="763" operator="equal">
      <formula>"E6"</formula>
    </cfRule>
    <cfRule type="cellIs" dxfId="711" priority="764" operator="equal">
      <formula>"E5"</formula>
    </cfRule>
    <cfRule type="cellIs" dxfId="710" priority="765" operator="equal">
      <formula>"E4"</formula>
    </cfRule>
    <cfRule type="cellIs" dxfId="709" priority="766" operator="equal">
      <formula>"E3"</formula>
    </cfRule>
    <cfRule type="cellIs" dxfId="708" priority="767" operator="equal">
      <formula>"E2"</formula>
    </cfRule>
    <cfRule type="cellIs" dxfId="707" priority="768" operator="equal">
      <formula>"E1"</formula>
    </cfRule>
    <cfRule type="cellIs" dxfId="706" priority="769" operator="equal">
      <formula>"A7"</formula>
    </cfRule>
    <cfRule type="cellIs" dxfId="705" priority="770" operator="equal">
      <formula>"A5"</formula>
    </cfRule>
    <cfRule type="cellIs" dxfId="704" priority="771" operator="equal">
      <formula>"A6"</formula>
    </cfRule>
    <cfRule type="cellIs" dxfId="703" priority="772" operator="equal">
      <formula>"A4"</formula>
    </cfRule>
    <cfRule type="cellIs" dxfId="702" priority="773" operator="equal">
      <formula>"A3"</formula>
    </cfRule>
    <cfRule type="cellIs" dxfId="701" priority="774" operator="equal">
      <formula>"A2"</formula>
    </cfRule>
    <cfRule type="cellIs" dxfId="700" priority="775" operator="equal">
      <formula>"A1"</formula>
    </cfRule>
  </conditionalFormatting>
  <conditionalFormatting sqref="N113">
    <cfRule type="cellIs" dxfId="699" priority="726" operator="equal">
      <formula>"B5"</formula>
    </cfRule>
    <cfRule type="cellIs" dxfId="698" priority="727" operator="equal">
      <formula>"B4"</formula>
    </cfRule>
    <cfRule type="cellIs" dxfId="697" priority="728" operator="equal">
      <formula>"B3"</formula>
    </cfRule>
    <cfRule type="cellIs" dxfId="696" priority="729" operator="equal">
      <formula>"B2"</formula>
    </cfRule>
    <cfRule type="cellIs" dxfId="695" priority="730" operator="equal">
      <formula>"B1"</formula>
    </cfRule>
    <cfRule type="cellIs" dxfId="694" priority="731" operator="equal">
      <formula>"M4"</formula>
    </cfRule>
    <cfRule type="cellIs" dxfId="693" priority="732" operator="equal">
      <formula>"M3"</formula>
    </cfRule>
    <cfRule type="cellIs" dxfId="692" priority="733" operator="equal">
      <formula>"M2"</formula>
    </cfRule>
    <cfRule type="cellIs" dxfId="691" priority="734" operator="equal">
      <formula>"M1"</formula>
    </cfRule>
    <cfRule type="cellIs" dxfId="690" priority="735" operator="equal">
      <formula>"E9"</formula>
    </cfRule>
    <cfRule type="cellIs" dxfId="689" priority="736" operator="equal">
      <formula>"E8"</formula>
    </cfRule>
    <cfRule type="cellIs" dxfId="688" priority="737" operator="equal">
      <formula>"E7"</formula>
    </cfRule>
    <cfRule type="cellIs" dxfId="687" priority="738" operator="equal">
      <formula>"E6"</formula>
    </cfRule>
    <cfRule type="cellIs" dxfId="686" priority="739" operator="equal">
      <formula>"E5"</formula>
    </cfRule>
    <cfRule type="cellIs" dxfId="685" priority="740" operator="equal">
      <formula>"E4"</formula>
    </cfRule>
    <cfRule type="cellIs" dxfId="684" priority="741" operator="equal">
      <formula>"E3"</formula>
    </cfRule>
    <cfRule type="cellIs" dxfId="683" priority="742" operator="equal">
      <formula>"E2"</formula>
    </cfRule>
    <cfRule type="cellIs" dxfId="682" priority="743" operator="equal">
      <formula>"E1"</formula>
    </cfRule>
    <cfRule type="cellIs" dxfId="681" priority="744" operator="equal">
      <formula>"A7"</formula>
    </cfRule>
    <cfRule type="cellIs" dxfId="680" priority="745" operator="equal">
      <formula>"A5"</formula>
    </cfRule>
    <cfRule type="cellIs" dxfId="679" priority="746" operator="equal">
      <formula>"A6"</formula>
    </cfRule>
    <cfRule type="cellIs" dxfId="678" priority="747" operator="equal">
      <formula>"A4"</formula>
    </cfRule>
    <cfRule type="cellIs" dxfId="677" priority="748" operator="equal">
      <formula>"A3"</formula>
    </cfRule>
    <cfRule type="cellIs" dxfId="676" priority="749" operator="equal">
      <formula>"A2"</formula>
    </cfRule>
    <cfRule type="cellIs" dxfId="675" priority="750" operator="equal">
      <formula>"A1"</formula>
    </cfRule>
  </conditionalFormatting>
  <conditionalFormatting sqref="N113">
    <cfRule type="cellIs" dxfId="674" priority="701" operator="equal">
      <formula>"B5"</formula>
    </cfRule>
    <cfRule type="cellIs" dxfId="673" priority="702" operator="equal">
      <formula>"B4"</formula>
    </cfRule>
    <cfRule type="cellIs" dxfId="672" priority="703" operator="equal">
      <formula>"B3"</formula>
    </cfRule>
    <cfRule type="cellIs" dxfId="671" priority="704" operator="equal">
      <formula>"B2"</formula>
    </cfRule>
    <cfRule type="cellIs" dxfId="670" priority="705" operator="equal">
      <formula>"B1"</formula>
    </cfRule>
    <cfRule type="cellIs" dxfId="669" priority="706" operator="equal">
      <formula>"M4"</formula>
    </cfRule>
    <cfRule type="cellIs" dxfId="668" priority="707" operator="equal">
      <formula>"M3"</formula>
    </cfRule>
    <cfRule type="cellIs" dxfId="667" priority="708" operator="equal">
      <formula>"M2"</formula>
    </cfRule>
    <cfRule type="cellIs" dxfId="666" priority="709" operator="equal">
      <formula>"M1"</formula>
    </cfRule>
    <cfRule type="cellIs" dxfId="665" priority="710" operator="equal">
      <formula>"E9"</formula>
    </cfRule>
    <cfRule type="cellIs" dxfId="664" priority="711" operator="equal">
      <formula>"E8"</formula>
    </cfRule>
    <cfRule type="cellIs" dxfId="663" priority="712" operator="equal">
      <formula>"E7"</formula>
    </cfRule>
    <cfRule type="cellIs" dxfId="662" priority="713" operator="equal">
      <formula>"E6"</formula>
    </cfRule>
    <cfRule type="cellIs" dxfId="661" priority="714" operator="equal">
      <formula>"E5"</formula>
    </cfRule>
    <cfRule type="cellIs" dxfId="660" priority="715" operator="equal">
      <formula>"E4"</formula>
    </cfRule>
    <cfRule type="cellIs" dxfId="659" priority="716" operator="equal">
      <formula>"E3"</formula>
    </cfRule>
    <cfRule type="cellIs" dxfId="658" priority="717" operator="equal">
      <formula>"E2"</formula>
    </cfRule>
    <cfRule type="cellIs" dxfId="657" priority="718" operator="equal">
      <formula>"E1"</formula>
    </cfRule>
    <cfRule type="cellIs" dxfId="656" priority="719" operator="equal">
      <formula>"A7"</formula>
    </cfRule>
    <cfRule type="cellIs" dxfId="655" priority="720" operator="equal">
      <formula>"A5"</formula>
    </cfRule>
    <cfRule type="cellIs" dxfId="654" priority="721" operator="equal">
      <formula>"A6"</formula>
    </cfRule>
    <cfRule type="cellIs" dxfId="653" priority="722" operator="equal">
      <formula>"A4"</formula>
    </cfRule>
    <cfRule type="cellIs" dxfId="652" priority="723" operator="equal">
      <formula>"A3"</formula>
    </cfRule>
    <cfRule type="cellIs" dxfId="651" priority="724" operator="equal">
      <formula>"A2"</formula>
    </cfRule>
    <cfRule type="cellIs" dxfId="650" priority="725" operator="equal">
      <formula>"A1"</formula>
    </cfRule>
  </conditionalFormatting>
  <conditionalFormatting sqref="N114">
    <cfRule type="cellIs" dxfId="649" priority="676" operator="equal">
      <formula>"B5"</formula>
    </cfRule>
    <cfRule type="cellIs" dxfId="648" priority="677" operator="equal">
      <formula>"B4"</formula>
    </cfRule>
    <cfRule type="cellIs" dxfId="647" priority="678" operator="equal">
      <formula>"B3"</formula>
    </cfRule>
    <cfRule type="cellIs" dxfId="646" priority="679" operator="equal">
      <formula>"B2"</formula>
    </cfRule>
    <cfRule type="cellIs" dxfId="645" priority="680" operator="equal">
      <formula>"B1"</formula>
    </cfRule>
    <cfRule type="cellIs" dxfId="644" priority="681" operator="equal">
      <formula>"M4"</formula>
    </cfRule>
    <cfRule type="cellIs" dxfId="643" priority="682" operator="equal">
      <formula>"M3"</formula>
    </cfRule>
    <cfRule type="cellIs" dxfId="642" priority="683" operator="equal">
      <formula>"M2"</formula>
    </cfRule>
    <cfRule type="cellIs" dxfId="641" priority="684" operator="equal">
      <formula>"M1"</formula>
    </cfRule>
    <cfRule type="cellIs" dxfId="640" priority="685" operator="equal">
      <formula>"E9"</formula>
    </cfRule>
    <cfRule type="cellIs" dxfId="639" priority="686" operator="equal">
      <formula>"E8"</formula>
    </cfRule>
    <cfRule type="cellIs" dxfId="638" priority="687" operator="equal">
      <formula>"E7"</formula>
    </cfRule>
    <cfRule type="cellIs" dxfId="637" priority="688" operator="equal">
      <formula>"E6"</formula>
    </cfRule>
    <cfRule type="cellIs" dxfId="636" priority="689" operator="equal">
      <formula>"E5"</formula>
    </cfRule>
    <cfRule type="cellIs" dxfId="635" priority="690" operator="equal">
      <formula>"E4"</formula>
    </cfRule>
    <cfRule type="cellIs" dxfId="634" priority="691" operator="equal">
      <formula>"E3"</formula>
    </cfRule>
    <cfRule type="cellIs" dxfId="633" priority="692" operator="equal">
      <formula>"E2"</formula>
    </cfRule>
    <cfRule type="cellIs" dxfId="632" priority="693" operator="equal">
      <formula>"E1"</formula>
    </cfRule>
    <cfRule type="cellIs" dxfId="631" priority="694" operator="equal">
      <formula>"A7"</formula>
    </cfRule>
    <cfRule type="cellIs" dxfId="630" priority="695" operator="equal">
      <formula>"A5"</formula>
    </cfRule>
    <cfRule type="cellIs" dxfId="629" priority="696" operator="equal">
      <formula>"A6"</formula>
    </cfRule>
    <cfRule type="cellIs" dxfId="628" priority="697" operator="equal">
      <formula>"A4"</formula>
    </cfRule>
    <cfRule type="cellIs" dxfId="627" priority="698" operator="equal">
      <formula>"A3"</formula>
    </cfRule>
    <cfRule type="cellIs" dxfId="626" priority="699" operator="equal">
      <formula>"A2"</formula>
    </cfRule>
    <cfRule type="cellIs" dxfId="625" priority="700" operator="equal">
      <formula>"A1"</formula>
    </cfRule>
  </conditionalFormatting>
  <conditionalFormatting sqref="N114">
    <cfRule type="cellIs" dxfId="624" priority="651" operator="equal">
      <formula>"B5"</formula>
    </cfRule>
    <cfRule type="cellIs" dxfId="623" priority="652" operator="equal">
      <formula>"B4"</formula>
    </cfRule>
    <cfRule type="cellIs" dxfId="622" priority="653" operator="equal">
      <formula>"B3"</formula>
    </cfRule>
    <cfRule type="cellIs" dxfId="621" priority="654" operator="equal">
      <formula>"B2"</formula>
    </cfRule>
    <cfRule type="cellIs" dxfId="620" priority="655" operator="equal">
      <formula>"B1"</formula>
    </cfRule>
    <cfRule type="cellIs" dxfId="619" priority="656" operator="equal">
      <formula>"M4"</formula>
    </cfRule>
    <cfRule type="cellIs" dxfId="618" priority="657" operator="equal">
      <formula>"M3"</formula>
    </cfRule>
    <cfRule type="cellIs" dxfId="617" priority="658" operator="equal">
      <formula>"M2"</formula>
    </cfRule>
    <cfRule type="cellIs" dxfId="616" priority="659" operator="equal">
      <formula>"M1"</formula>
    </cfRule>
    <cfRule type="cellIs" dxfId="615" priority="660" operator="equal">
      <formula>"E9"</formula>
    </cfRule>
    <cfRule type="cellIs" dxfId="614" priority="661" operator="equal">
      <formula>"E8"</formula>
    </cfRule>
    <cfRule type="cellIs" dxfId="613" priority="662" operator="equal">
      <formula>"E7"</formula>
    </cfRule>
    <cfRule type="cellIs" dxfId="612" priority="663" operator="equal">
      <formula>"E6"</formula>
    </cfRule>
    <cfRule type="cellIs" dxfId="611" priority="664" operator="equal">
      <formula>"E5"</formula>
    </cfRule>
    <cfRule type="cellIs" dxfId="610" priority="665" operator="equal">
      <formula>"E4"</formula>
    </cfRule>
    <cfRule type="cellIs" dxfId="609" priority="666" operator="equal">
      <formula>"E3"</formula>
    </cfRule>
    <cfRule type="cellIs" dxfId="608" priority="667" operator="equal">
      <formula>"E2"</formula>
    </cfRule>
    <cfRule type="cellIs" dxfId="607" priority="668" operator="equal">
      <formula>"E1"</formula>
    </cfRule>
    <cfRule type="cellIs" dxfId="606" priority="669" operator="equal">
      <formula>"A7"</formula>
    </cfRule>
    <cfRule type="cellIs" dxfId="605" priority="670" operator="equal">
      <formula>"A5"</formula>
    </cfRule>
    <cfRule type="cellIs" dxfId="604" priority="671" operator="equal">
      <formula>"A6"</formula>
    </cfRule>
    <cfRule type="cellIs" dxfId="603" priority="672" operator="equal">
      <formula>"A4"</formula>
    </cfRule>
    <cfRule type="cellIs" dxfId="602" priority="673" operator="equal">
      <formula>"A3"</formula>
    </cfRule>
    <cfRule type="cellIs" dxfId="601" priority="674" operator="equal">
      <formula>"A2"</formula>
    </cfRule>
    <cfRule type="cellIs" dxfId="600" priority="675" operator="equal">
      <formula>"A1"</formula>
    </cfRule>
  </conditionalFormatting>
  <conditionalFormatting sqref="N115">
    <cfRule type="cellIs" dxfId="599" priority="626" operator="equal">
      <formula>"B5"</formula>
    </cfRule>
    <cfRule type="cellIs" dxfId="598" priority="627" operator="equal">
      <formula>"B4"</formula>
    </cfRule>
    <cfRule type="cellIs" dxfId="597" priority="628" operator="equal">
      <formula>"B3"</formula>
    </cfRule>
    <cfRule type="cellIs" dxfId="596" priority="629" operator="equal">
      <formula>"B2"</formula>
    </cfRule>
    <cfRule type="cellIs" dxfId="595" priority="630" operator="equal">
      <formula>"B1"</formula>
    </cfRule>
    <cfRule type="cellIs" dxfId="594" priority="631" operator="equal">
      <formula>"M4"</formula>
    </cfRule>
    <cfRule type="cellIs" dxfId="593" priority="632" operator="equal">
      <formula>"M3"</formula>
    </cfRule>
    <cfRule type="cellIs" dxfId="592" priority="633" operator="equal">
      <formula>"M2"</formula>
    </cfRule>
    <cfRule type="cellIs" dxfId="591" priority="634" operator="equal">
      <formula>"M1"</formula>
    </cfRule>
    <cfRule type="cellIs" dxfId="590" priority="635" operator="equal">
      <formula>"E9"</formula>
    </cfRule>
    <cfRule type="cellIs" dxfId="589" priority="636" operator="equal">
      <formula>"E8"</formula>
    </cfRule>
    <cfRule type="cellIs" dxfId="588" priority="637" operator="equal">
      <formula>"E7"</formula>
    </cfRule>
    <cfRule type="cellIs" dxfId="587" priority="638" operator="equal">
      <formula>"E6"</formula>
    </cfRule>
    <cfRule type="cellIs" dxfId="586" priority="639" operator="equal">
      <formula>"E5"</formula>
    </cfRule>
    <cfRule type="cellIs" dxfId="585" priority="640" operator="equal">
      <formula>"E4"</formula>
    </cfRule>
    <cfRule type="cellIs" dxfId="584" priority="641" operator="equal">
      <formula>"E3"</formula>
    </cfRule>
    <cfRule type="cellIs" dxfId="583" priority="642" operator="equal">
      <formula>"E2"</formula>
    </cfRule>
    <cfRule type="cellIs" dxfId="582" priority="643" operator="equal">
      <formula>"E1"</formula>
    </cfRule>
    <cfRule type="cellIs" dxfId="581" priority="644" operator="equal">
      <formula>"A7"</formula>
    </cfRule>
    <cfRule type="cellIs" dxfId="580" priority="645" operator="equal">
      <formula>"A5"</formula>
    </cfRule>
    <cfRule type="cellIs" dxfId="579" priority="646" operator="equal">
      <formula>"A6"</formula>
    </cfRule>
    <cfRule type="cellIs" dxfId="578" priority="647" operator="equal">
      <formula>"A4"</formula>
    </cfRule>
    <cfRule type="cellIs" dxfId="577" priority="648" operator="equal">
      <formula>"A3"</formula>
    </cfRule>
    <cfRule type="cellIs" dxfId="576" priority="649" operator="equal">
      <formula>"A2"</formula>
    </cfRule>
    <cfRule type="cellIs" dxfId="575" priority="650" operator="equal">
      <formula>"A1"</formula>
    </cfRule>
  </conditionalFormatting>
  <conditionalFormatting sqref="N115">
    <cfRule type="cellIs" dxfId="574" priority="601" operator="equal">
      <formula>"B5"</formula>
    </cfRule>
    <cfRule type="cellIs" dxfId="573" priority="602" operator="equal">
      <formula>"B4"</formula>
    </cfRule>
    <cfRule type="cellIs" dxfId="572" priority="603" operator="equal">
      <formula>"B3"</formula>
    </cfRule>
    <cfRule type="cellIs" dxfId="571" priority="604" operator="equal">
      <formula>"B2"</formula>
    </cfRule>
    <cfRule type="cellIs" dxfId="570" priority="605" operator="equal">
      <formula>"B1"</formula>
    </cfRule>
    <cfRule type="cellIs" dxfId="569" priority="606" operator="equal">
      <formula>"M4"</formula>
    </cfRule>
    <cfRule type="cellIs" dxfId="568" priority="607" operator="equal">
      <formula>"M3"</formula>
    </cfRule>
    <cfRule type="cellIs" dxfId="567" priority="608" operator="equal">
      <formula>"M2"</formula>
    </cfRule>
    <cfRule type="cellIs" dxfId="566" priority="609" operator="equal">
      <formula>"M1"</formula>
    </cfRule>
    <cfRule type="cellIs" dxfId="565" priority="610" operator="equal">
      <formula>"E9"</formula>
    </cfRule>
    <cfRule type="cellIs" dxfId="564" priority="611" operator="equal">
      <formula>"E8"</formula>
    </cfRule>
    <cfRule type="cellIs" dxfId="563" priority="612" operator="equal">
      <formula>"E7"</formula>
    </cfRule>
    <cfRule type="cellIs" dxfId="562" priority="613" operator="equal">
      <formula>"E6"</formula>
    </cfRule>
    <cfRule type="cellIs" dxfId="561" priority="614" operator="equal">
      <formula>"E5"</formula>
    </cfRule>
    <cfRule type="cellIs" dxfId="560" priority="615" operator="equal">
      <formula>"E4"</formula>
    </cfRule>
    <cfRule type="cellIs" dxfId="559" priority="616" operator="equal">
      <formula>"E3"</formula>
    </cfRule>
    <cfRule type="cellIs" dxfId="558" priority="617" operator="equal">
      <formula>"E2"</formula>
    </cfRule>
    <cfRule type="cellIs" dxfId="557" priority="618" operator="equal">
      <formula>"E1"</formula>
    </cfRule>
    <cfRule type="cellIs" dxfId="556" priority="619" operator="equal">
      <formula>"A7"</formula>
    </cfRule>
    <cfRule type="cellIs" dxfId="555" priority="620" operator="equal">
      <formula>"A5"</formula>
    </cfRule>
    <cfRule type="cellIs" dxfId="554" priority="621" operator="equal">
      <formula>"A6"</formula>
    </cfRule>
    <cfRule type="cellIs" dxfId="553" priority="622" operator="equal">
      <formula>"A4"</formula>
    </cfRule>
    <cfRule type="cellIs" dxfId="552" priority="623" operator="equal">
      <formula>"A3"</formula>
    </cfRule>
    <cfRule type="cellIs" dxfId="551" priority="624" operator="equal">
      <formula>"A2"</formula>
    </cfRule>
    <cfRule type="cellIs" dxfId="550" priority="625" operator="equal">
      <formula>"A1"</formula>
    </cfRule>
  </conditionalFormatting>
  <conditionalFormatting sqref="N116">
    <cfRule type="cellIs" dxfId="549" priority="576" operator="equal">
      <formula>"B5"</formula>
    </cfRule>
    <cfRule type="cellIs" dxfId="548" priority="577" operator="equal">
      <formula>"B4"</formula>
    </cfRule>
    <cfRule type="cellIs" dxfId="547" priority="578" operator="equal">
      <formula>"B3"</formula>
    </cfRule>
    <cfRule type="cellIs" dxfId="546" priority="579" operator="equal">
      <formula>"B2"</formula>
    </cfRule>
    <cfRule type="cellIs" dxfId="545" priority="580" operator="equal">
      <formula>"B1"</formula>
    </cfRule>
    <cfRule type="cellIs" dxfId="544" priority="581" operator="equal">
      <formula>"M4"</formula>
    </cfRule>
    <cfRule type="cellIs" dxfId="543" priority="582" operator="equal">
      <formula>"M3"</formula>
    </cfRule>
    <cfRule type="cellIs" dxfId="542" priority="583" operator="equal">
      <formula>"M2"</formula>
    </cfRule>
    <cfRule type="cellIs" dxfId="541" priority="584" operator="equal">
      <formula>"M1"</formula>
    </cfRule>
    <cfRule type="cellIs" dxfId="540" priority="585" operator="equal">
      <formula>"E9"</formula>
    </cfRule>
    <cfRule type="cellIs" dxfId="539" priority="586" operator="equal">
      <formula>"E8"</formula>
    </cfRule>
    <cfRule type="cellIs" dxfId="538" priority="587" operator="equal">
      <formula>"E7"</formula>
    </cfRule>
    <cfRule type="cellIs" dxfId="537" priority="588" operator="equal">
      <formula>"E6"</formula>
    </cfRule>
    <cfRule type="cellIs" dxfId="536" priority="589" operator="equal">
      <formula>"E5"</formula>
    </cfRule>
    <cfRule type="cellIs" dxfId="535" priority="590" operator="equal">
      <formula>"E4"</formula>
    </cfRule>
    <cfRule type="cellIs" dxfId="534" priority="591" operator="equal">
      <formula>"E3"</formula>
    </cfRule>
    <cfRule type="cellIs" dxfId="533" priority="592" operator="equal">
      <formula>"E2"</formula>
    </cfRule>
    <cfRule type="cellIs" dxfId="532" priority="593" operator="equal">
      <formula>"E1"</formula>
    </cfRule>
    <cfRule type="cellIs" dxfId="531" priority="594" operator="equal">
      <formula>"A7"</formula>
    </cfRule>
    <cfRule type="cellIs" dxfId="530" priority="595" operator="equal">
      <formula>"A5"</formula>
    </cfRule>
    <cfRule type="cellIs" dxfId="529" priority="596" operator="equal">
      <formula>"A6"</formula>
    </cfRule>
    <cfRule type="cellIs" dxfId="528" priority="597" operator="equal">
      <formula>"A4"</formula>
    </cfRule>
    <cfRule type="cellIs" dxfId="527" priority="598" operator="equal">
      <formula>"A3"</formula>
    </cfRule>
    <cfRule type="cellIs" dxfId="526" priority="599" operator="equal">
      <formula>"A2"</formula>
    </cfRule>
    <cfRule type="cellIs" dxfId="525" priority="600" operator="equal">
      <formula>"A1"</formula>
    </cfRule>
  </conditionalFormatting>
  <conditionalFormatting sqref="N116">
    <cfRule type="cellIs" dxfId="524" priority="551" operator="equal">
      <formula>"B5"</formula>
    </cfRule>
    <cfRule type="cellIs" dxfId="523" priority="552" operator="equal">
      <formula>"B4"</formula>
    </cfRule>
    <cfRule type="cellIs" dxfId="522" priority="553" operator="equal">
      <formula>"B3"</formula>
    </cfRule>
    <cfRule type="cellIs" dxfId="521" priority="554" operator="equal">
      <formula>"B2"</formula>
    </cfRule>
    <cfRule type="cellIs" dxfId="520" priority="555" operator="equal">
      <formula>"B1"</formula>
    </cfRule>
    <cfRule type="cellIs" dxfId="519" priority="556" operator="equal">
      <formula>"M4"</formula>
    </cfRule>
    <cfRule type="cellIs" dxfId="518" priority="557" operator="equal">
      <formula>"M3"</formula>
    </cfRule>
    <cfRule type="cellIs" dxfId="517" priority="558" operator="equal">
      <formula>"M2"</formula>
    </cfRule>
    <cfRule type="cellIs" dxfId="516" priority="559" operator="equal">
      <formula>"M1"</formula>
    </cfRule>
    <cfRule type="cellIs" dxfId="515" priority="560" operator="equal">
      <formula>"E9"</formula>
    </cfRule>
    <cfRule type="cellIs" dxfId="514" priority="561" operator="equal">
      <formula>"E8"</formula>
    </cfRule>
    <cfRule type="cellIs" dxfId="513" priority="562" operator="equal">
      <formula>"E7"</formula>
    </cfRule>
    <cfRule type="cellIs" dxfId="512" priority="563" operator="equal">
      <formula>"E6"</formula>
    </cfRule>
    <cfRule type="cellIs" dxfId="511" priority="564" operator="equal">
      <formula>"E5"</formula>
    </cfRule>
    <cfRule type="cellIs" dxfId="510" priority="565" operator="equal">
      <formula>"E4"</formula>
    </cfRule>
    <cfRule type="cellIs" dxfId="509" priority="566" operator="equal">
      <formula>"E3"</formula>
    </cfRule>
    <cfRule type="cellIs" dxfId="508" priority="567" operator="equal">
      <formula>"E2"</formula>
    </cfRule>
    <cfRule type="cellIs" dxfId="507" priority="568" operator="equal">
      <formula>"E1"</formula>
    </cfRule>
    <cfRule type="cellIs" dxfId="506" priority="569" operator="equal">
      <formula>"A7"</formula>
    </cfRule>
    <cfRule type="cellIs" dxfId="505" priority="570" operator="equal">
      <formula>"A5"</formula>
    </cfRule>
    <cfRule type="cellIs" dxfId="504" priority="571" operator="equal">
      <formula>"A6"</formula>
    </cfRule>
    <cfRule type="cellIs" dxfId="503" priority="572" operator="equal">
      <formula>"A4"</formula>
    </cfRule>
    <cfRule type="cellIs" dxfId="502" priority="573" operator="equal">
      <formula>"A3"</formula>
    </cfRule>
    <cfRule type="cellIs" dxfId="501" priority="574" operator="equal">
      <formula>"A2"</formula>
    </cfRule>
    <cfRule type="cellIs" dxfId="500" priority="575" operator="equal">
      <formula>"A1"</formula>
    </cfRule>
  </conditionalFormatting>
  <conditionalFormatting sqref="N117">
    <cfRule type="cellIs" dxfId="499" priority="526" operator="equal">
      <formula>"B5"</formula>
    </cfRule>
    <cfRule type="cellIs" dxfId="498" priority="527" operator="equal">
      <formula>"B4"</formula>
    </cfRule>
    <cfRule type="cellIs" dxfId="497" priority="528" operator="equal">
      <formula>"B3"</formula>
    </cfRule>
    <cfRule type="cellIs" dxfId="496" priority="529" operator="equal">
      <formula>"B2"</formula>
    </cfRule>
    <cfRule type="cellIs" dxfId="495" priority="530" operator="equal">
      <formula>"B1"</formula>
    </cfRule>
    <cfRule type="cellIs" dxfId="494" priority="531" operator="equal">
      <formula>"M4"</formula>
    </cfRule>
    <cfRule type="cellIs" dxfId="493" priority="532" operator="equal">
      <formula>"M3"</formula>
    </cfRule>
    <cfRule type="cellIs" dxfId="492" priority="533" operator="equal">
      <formula>"M2"</formula>
    </cfRule>
    <cfRule type="cellIs" dxfId="491" priority="534" operator="equal">
      <formula>"M1"</formula>
    </cfRule>
    <cfRule type="cellIs" dxfId="490" priority="535" operator="equal">
      <formula>"E9"</formula>
    </cfRule>
    <cfRule type="cellIs" dxfId="489" priority="536" operator="equal">
      <formula>"E8"</formula>
    </cfRule>
    <cfRule type="cellIs" dxfId="488" priority="537" operator="equal">
      <formula>"E7"</formula>
    </cfRule>
    <cfRule type="cellIs" dxfId="487" priority="538" operator="equal">
      <formula>"E6"</formula>
    </cfRule>
    <cfRule type="cellIs" dxfId="486" priority="539" operator="equal">
      <formula>"E5"</formula>
    </cfRule>
    <cfRule type="cellIs" dxfId="485" priority="540" operator="equal">
      <formula>"E4"</formula>
    </cfRule>
    <cfRule type="cellIs" dxfId="484" priority="541" operator="equal">
      <formula>"E3"</formula>
    </cfRule>
    <cfRule type="cellIs" dxfId="483" priority="542" operator="equal">
      <formula>"E2"</formula>
    </cfRule>
    <cfRule type="cellIs" dxfId="482" priority="543" operator="equal">
      <formula>"E1"</formula>
    </cfRule>
    <cfRule type="cellIs" dxfId="481" priority="544" operator="equal">
      <formula>"A7"</formula>
    </cfRule>
    <cfRule type="cellIs" dxfId="480" priority="545" operator="equal">
      <formula>"A5"</formula>
    </cfRule>
    <cfRule type="cellIs" dxfId="479" priority="546" operator="equal">
      <formula>"A6"</formula>
    </cfRule>
    <cfRule type="cellIs" dxfId="478" priority="547" operator="equal">
      <formula>"A4"</formula>
    </cfRule>
    <cfRule type="cellIs" dxfId="477" priority="548" operator="equal">
      <formula>"A3"</formula>
    </cfRule>
    <cfRule type="cellIs" dxfId="476" priority="549" operator="equal">
      <formula>"A2"</formula>
    </cfRule>
    <cfRule type="cellIs" dxfId="475" priority="550" operator="equal">
      <formula>"A1"</formula>
    </cfRule>
  </conditionalFormatting>
  <conditionalFormatting sqref="N117">
    <cfRule type="cellIs" dxfId="474" priority="501" operator="equal">
      <formula>"B5"</formula>
    </cfRule>
    <cfRule type="cellIs" dxfId="473" priority="502" operator="equal">
      <formula>"B4"</formula>
    </cfRule>
    <cfRule type="cellIs" dxfId="472" priority="503" operator="equal">
      <formula>"B3"</formula>
    </cfRule>
    <cfRule type="cellIs" dxfId="471" priority="504" operator="equal">
      <formula>"B2"</formula>
    </cfRule>
    <cfRule type="cellIs" dxfId="470" priority="505" operator="equal">
      <formula>"B1"</formula>
    </cfRule>
    <cfRule type="cellIs" dxfId="469" priority="506" operator="equal">
      <formula>"M4"</formula>
    </cfRule>
    <cfRule type="cellIs" dxfId="468" priority="507" operator="equal">
      <formula>"M3"</formula>
    </cfRule>
    <cfRule type="cellIs" dxfId="467" priority="508" operator="equal">
      <formula>"M2"</formula>
    </cfRule>
    <cfRule type="cellIs" dxfId="466" priority="509" operator="equal">
      <formula>"M1"</formula>
    </cfRule>
    <cfRule type="cellIs" dxfId="465" priority="510" operator="equal">
      <formula>"E9"</formula>
    </cfRule>
    <cfRule type="cellIs" dxfId="464" priority="511" operator="equal">
      <formula>"E8"</formula>
    </cfRule>
    <cfRule type="cellIs" dxfId="463" priority="512" operator="equal">
      <formula>"E7"</formula>
    </cfRule>
    <cfRule type="cellIs" dxfId="462" priority="513" operator="equal">
      <formula>"E6"</formula>
    </cfRule>
    <cfRule type="cellIs" dxfId="461" priority="514" operator="equal">
      <formula>"E5"</formula>
    </cfRule>
    <cfRule type="cellIs" dxfId="460" priority="515" operator="equal">
      <formula>"E4"</formula>
    </cfRule>
    <cfRule type="cellIs" dxfId="459" priority="516" operator="equal">
      <formula>"E3"</formula>
    </cfRule>
    <cfRule type="cellIs" dxfId="458" priority="517" operator="equal">
      <formula>"E2"</formula>
    </cfRule>
    <cfRule type="cellIs" dxfId="457" priority="518" operator="equal">
      <formula>"E1"</formula>
    </cfRule>
    <cfRule type="cellIs" dxfId="456" priority="519" operator="equal">
      <formula>"A7"</formula>
    </cfRule>
    <cfRule type="cellIs" dxfId="455" priority="520" operator="equal">
      <formula>"A5"</formula>
    </cfRule>
    <cfRule type="cellIs" dxfId="454" priority="521" operator="equal">
      <formula>"A6"</formula>
    </cfRule>
    <cfRule type="cellIs" dxfId="453" priority="522" operator="equal">
      <formula>"A4"</formula>
    </cfRule>
    <cfRule type="cellIs" dxfId="452" priority="523" operator="equal">
      <formula>"A3"</formula>
    </cfRule>
    <cfRule type="cellIs" dxfId="451" priority="524" operator="equal">
      <formula>"A2"</formula>
    </cfRule>
    <cfRule type="cellIs" dxfId="450" priority="525" operator="equal">
      <formula>"A1"</formula>
    </cfRule>
  </conditionalFormatting>
  <conditionalFormatting sqref="N118">
    <cfRule type="cellIs" dxfId="449" priority="476" operator="equal">
      <formula>"B5"</formula>
    </cfRule>
    <cfRule type="cellIs" dxfId="448" priority="477" operator="equal">
      <formula>"B4"</formula>
    </cfRule>
    <cfRule type="cellIs" dxfId="447" priority="478" operator="equal">
      <formula>"B3"</formula>
    </cfRule>
    <cfRule type="cellIs" dxfId="446" priority="479" operator="equal">
      <formula>"B2"</formula>
    </cfRule>
    <cfRule type="cellIs" dxfId="445" priority="480" operator="equal">
      <formula>"B1"</formula>
    </cfRule>
    <cfRule type="cellIs" dxfId="444" priority="481" operator="equal">
      <formula>"M4"</formula>
    </cfRule>
    <cfRule type="cellIs" dxfId="443" priority="482" operator="equal">
      <formula>"M3"</formula>
    </cfRule>
    <cfRule type="cellIs" dxfId="442" priority="483" operator="equal">
      <formula>"M2"</formula>
    </cfRule>
    <cfRule type="cellIs" dxfId="441" priority="484" operator="equal">
      <formula>"M1"</formula>
    </cfRule>
    <cfRule type="cellIs" dxfId="440" priority="485" operator="equal">
      <formula>"E9"</formula>
    </cfRule>
    <cfRule type="cellIs" dxfId="439" priority="486" operator="equal">
      <formula>"E8"</formula>
    </cfRule>
    <cfRule type="cellIs" dxfId="438" priority="487" operator="equal">
      <formula>"E7"</formula>
    </cfRule>
    <cfRule type="cellIs" dxfId="437" priority="488" operator="equal">
      <formula>"E6"</formula>
    </cfRule>
    <cfRule type="cellIs" dxfId="436" priority="489" operator="equal">
      <formula>"E5"</formula>
    </cfRule>
    <cfRule type="cellIs" dxfId="435" priority="490" operator="equal">
      <formula>"E4"</formula>
    </cfRule>
    <cfRule type="cellIs" dxfId="434" priority="491" operator="equal">
      <formula>"E3"</formula>
    </cfRule>
    <cfRule type="cellIs" dxfId="433" priority="492" operator="equal">
      <formula>"E2"</formula>
    </cfRule>
    <cfRule type="cellIs" dxfId="432" priority="493" operator="equal">
      <formula>"E1"</formula>
    </cfRule>
    <cfRule type="cellIs" dxfId="431" priority="494" operator="equal">
      <formula>"A7"</formula>
    </cfRule>
    <cfRule type="cellIs" dxfId="430" priority="495" operator="equal">
      <formula>"A5"</formula>
    </cfRule>
    <cfRule type="cellIs" dxfId="429" priority="496" operator="equal">
      <formula>"A6"</formula>
    </cfRule>
    <cfRule type="cellIs" dxfId="428" priority="497" operator="equal">
      <formula>"A4"</formula>
    </cfRule>
    <cfRule type="cellIs" dxfId="427" priority="498" operator="equal">
      <formula>"A3"</formula>
    </cfRule>
    <cfRule type="cellIs" dxfId="426" priority="499" operator="equal">
      <formula>"A2"</formula>
    </cfRule>
    <cfRule type="cellIs" dxfId="425" priority="500" operator="equal">
      <formula>"A1"</formula>
    </cfRule>
  </conditionalFormatting>
  <conditionalFormatting sqref="N118">
    <cfRule type="cellIs" dxfId="424" priority="451" operator="equal">
      <formula>"B5"</formula>
    </cfRule>
    <cfRule type="cellIs" dxfId="423" priority="452" operator="equal">
      <formula>"B4"</formula>
    </cfRule>
    <cfRule type="cellIs" dxfId="422" priority="453" operator="equal">
      <formula>"B3"</formula>
    </cfRule>
    <cfRule type="cellIs" dxfId="421" priority="454" operator="equal">
      <formula>"B2"</formula>
    </cfRule>
    <cfRule type="cellIs" dxfId="420" priority="455" operator="equal">
      <formula>"B1"</formula>
    </cfRule>
    <cfRule type="cellIs" dxfId="419" priority="456" operator="equal">
      <formula>"M4"</formula>
    </cfRule>
    <cfRule type="cellIs" dxfId="418" priority="457" operator="equal">
      <formula>"M3"</formula>
    </cfRule>
    <cfRule type="cellIs" dxfId="417" priority="458" operator="equal">
      <formula>"M2"</formula>
    </cfRule>
    <cfRule type="cellIs" dxfId="416" priority="459" operator="equal">
      <formula>"M1"</formula>
    </cfRule>
    <cfRule type="cellIs" dxfId="415" priority="460" operator="equal">
      <formula>"E9"</formula>
    </cfRule>
    <cfRule type="cellIs" dxfId="414" priority="461" operator="equal">
      <formula>"E8"</formula>
    </cfRule>
    <cfRule type="cellIs" dxfId="413" priority="462" operator="equal">
      <formula>"E7"</formula>
    </cfRule>
    <cfRule type="cellIs" dxfId="412" priority="463" operator="equal">
      <formula>"E6"</formula>
    </cfRule>
    <cfRule type="cellIs" dxfId="411" priority="464" operator="equal">
      <formula>"E5"</formula>
    </cfRule>
    <cfRule type="cellIs" dxfId="410" priority="465" operator="equal">
      <formula>"E4"</formula>
    </cfRule>
    <cfRule type="cellIs" dxfId="409" priority="466" operator="equal">
      <formula>"E3"</formula>
    </cfRule>
    <cfRule type="cellIs" dxfId="408" priority="467" operator="equal">
      <formula>"E2"</formula>
    </cfRule>
    <cfRule type="cellIs" dxfId="407" priority="468" operator="equal">
      <formula>"E1"</formula>
    </cfRule>
    <cfRule type="cellIs" dxfId="406" priority="469" operator="equal">
      <formula>"A7"</formula>
    </cfRule>
    <cfRule type="cellIs" dxfId="405" priority="470" operator="equal">
      <formula>"A5"</formula>
    </cfRule>
    <cfRule type="cellIs" dxfId="404" priority="471" operator="equal">
      <formula>"A6"</formula>
    </cfRule>
    <cfRule type="cellIs" dxfId="403" priority="472" operator="equal">
      <formula>"A4"</formula>
    </cfRule>
    <cfRule type="cellIs" dxfId="402" priority="473" operator="equal">
      <formula>"A3"</formula>
    </cfRule>
    <cfRule type="cellIs" dxfId="401" priority="474" operator="equal">
      <formula>"A2"</formula>
    </cfRule>
    <cfRule type="cellIs" dxfId="400" priority="475" operator="equal">
      <formula>"A1"</formula>
    </cfRule>
  </conditionalFormatting>
  <conditionalFormatting sqref="N119">
    <cfRule type="cellIs" dxfId="399" priority="426" operator="equal">
      <formula>"B5"</formula>
    </cfRule>
    <cfRule type="cellIs" dxfId="398" priority="427" operator="equal">
      <formula>"B4"</formula>
    </cfRule>
    <cfRule type="cellIs" dxfId="397" priority="428" operator="equal">
      <formula>"B3"</formula>
    </cfRule>
    <cfRule type="cellIs" dxfId="396" priority="429" operator="equal">
      <formula>"B2"</formula>
    </cfRule>
    <cfRule type="cellIs" dxfId="395" priority="430" operator="equal">
      <formula>"B1"</formula>
    </cfRule>
    <cfRule type="cellIs" dxfId="394" priority="431" operator="equal">
      <formula>"M4"</formula>
    </cfRule>
    <cfRule type="cellIs" dxfId="393" priority="432" operator="equal">
      <formula>"M3"</formula>
    </cfRule>
    <cfRule type="cellIs" dxfId="392" priority="433" operator="equal">
      <formula>"M2"</formula>
    </cfRule>
    <cfRule type="cellIs" dxfId="391" priority="434" operator="equal">
      <formula>"M1"</formula>
    </cfRule>
    <cfRule type="cellIs" dxfId="390" priority="435" operator="equal">
      <formula>"E9"</formula>
    </cfRule>
    <cfRule type="cellIs" dxfId="389" priority="436" operator="equal">
      <formula>"E8"</formula>
    </cfRule>
    <cfRule type="cellIs" dxfId="388" priority="437" operator="equal">
      <formula>"E7"</formula>
    </cfRule>
    <cfRule type="cellIs" dxfId="387" priority="438" operator="equal">
      <formula>"E6"</formula>
    </cfRule>
    <cfRule type="cellIs" dxfId="386" priority="439" operator="equal">
      <formula>"E5"</formula>
    </cfRule>
    <cfRule type="cellIs" dxfId="385" priority="440" operator="equal">
      <formula>"E4"</formula>
    </cfRule>
    <cfRule type="cellIs" dxfId="384" priority="441" operator="equal">
      <formula>"E3"</formula>
    </cfRule>
    <cfRule type="cellIs" dxfId="383" priority="442" operator="equal">
      <formula>"E2"</formula>
    </cfRule>
    <cfRule type="cellIs" dxfId="382" priority="443" operator="equal">
      <formula>"E1"</formula>
    </cfRule>
    <cfRule type="cellIs" dxfId="381" priority="444" operator="equal">
      <formula>"A7"</formula>
    </cfRule>
    <cfRule type="cellIs" dxfId="380" priority="445" operator="equal">
      <formula>"A5"</formula>
    </cfRule>
    <cfRule type="cellIs" dxfId="379" priority="446" operator="equal">
      <formula>"A6"</formula>
    </cfRule>
    <cfRule type="cellIs" dxfId="378" priority="447" operator="equal">
      <formula>"A4"</formula>
    </cfRule>
    <cfRule type="cellIs" dxfId="377" priority="448" operator="equal">
      <formula>"A3"</formula>
    </cfRule>
    <cfRule type="cellIs" dxfId="376" priority="449" operator="equal">
      <formula>"A2"</formula>
    </cfRule>
    <cfRule type="cellIs" dxfId="375" priority="450" operator="equal">
      <formula>"A1"</formula>
    </cfRule>
  </conditionalFormatting>
  <conditionalFormatting sqref="N119">
    <cfRule type="cellIs" dxfId="374" priority="401" operator="equal">
      <formula>"B5"</formula>
    </cfRule>
    <cfRule type="cellIs" dxfId="373" priority="402" operator="equal">
      <formula>"B4"</formula>
    </cfRule>
    <cfRule type="cellIs" dxfId="372" priority="403" operator="equal">
      <formula>"B3"</formula>
    </cfRule>
    <cfRule type="cellIs" dxfId="371" priority="404" operator="equal">
      <formula>"B2"</formula>
    </cfRule>
    <cfRule type="cellIs" dxfId="370" priority="405" operator="equal">
      <formula>"B1"</formula>
    </cfRule>
    <cfRule type="cellIs" dxfId="369" priority="406" operator="equal">
      <formula>"M4"</formula>
    </cfRule>
    <cfRule type="cellIs" dxfId="368" priority="407" operator="equal">
      <formula>"M3"</formula>
    </cfRule>
    <cfRule type="cellIs" dxfId="367" priority="408" operator="equal">
      <formula>"M2"</formula>
    </cfRule>
    <cfRule type="cellIs" dxfId="366" priority="409" operator="equal">
      <formula>"M1"</formula>
    </cfRule>
    <cfRule type="cellIs" dxfId="365" priority="410" operator="equal">
      <formula>"E9"</formula>
    </cfRule>
    <cfRule type="cellIs" dxfId="364" priority="411" operator="equal">
      <formula>"E8"</formula>
    </cfRule>
    <cfRule type="cellIs" dxfId="363" priority="412" operator="equal">
      <formula>"E7"</formula>
    </cfRule>
    <cfRule type="cellIs" dxfId="362" priority="413" operator="equal">
      <formula>"E6"</formula>
    </cfRule>
    <cfRule type="cellIs" dxfId="361" priority="414" operator="equal">
      <formula>"E5"</formula>
    </cfRule>
    <cfRule type="cellIs" dxfId="360" priority="415" operator="equal">
      <formula>"E4"</formula>
    </cfRule>
    <cfRule type="cellIs" dxfId="359" priority="416" operator="equal">
      <formula>"E3"</formula>
    </cfRule>
    <cfRule type="cellIs" dxfId="358" priority="417" operator="equal">
      <formula>"E2"</formula>
    </cfRule>
    <cfRule type="cellIs" dxfId="357" priority="418" operator="equal">
      <formula>"E1"</formula>
    </cfRule>
    <cfRule type="cellIs" dxfId="356" priority="419" operator="equal">
      <formula>"A7"</formula>
    </cfRule>
    <cfRule type="cellIs" dxfId="355" priority="420" operator="equal">
      <formula>"A5"</formula>
    </cfRule>
    <cfRule type="cellIs" dxfId="354" priority="421" operator="equal">
      <formula>"A6"</formula>
    </cfRule>
    <cfRule type="cellIs" dxfId="353" priority="422" operator="equal">
      <formula>"A4"</formula>
    </cfRule>
    <cfRule type="cellIs" dxfId="352" priority="423" operator="equal">
      <formula>"A3"</formula>
    </cfRule>
    <cfRule type="cellIs" dxfId="351" priority="424" operator="equal">
      <formula>"A2"</formula>
    </cfRule>
    <cfRule type="cellIs" dxfId="350" priority="425" operator="equal">
      <formula>"A1"</formula>
    </cfRule>
  </conditionalFormatting>
  <conditionalFormatting sqref="N120">
    <cfRule type="cellIs" dxfId="349" priority="376" operator="equal">
      <formula>"B5"</formula>
    </cfRule>
    <cfRule type="cellIs" dxfId="348" priority="377" operator="equal">
      <formula>"B4"</formula>
    </cfRule>
    <cfRule type="cellIs" dxfId="347" priority="378" operator="equal">
      <formula>"B3"</formula>
    </cfRule>
    <cfRule type="cellIs" dxfId="346" priority="379" operator="equal">
      <formula>"B2"</formula>
    </cfRule>
    <cfRule type="cellIs" dxfId="345" priority="380" operator="equal">
      <formula>"B1"</formula>
    </cfRule>
    <cfRule type="cellIs" dxfId="344" priority="381" operator="equal">
      <formula>"M4"</formula>
    </cfRule>
    <cfRule type="cellIs" dxfId="343" priority="382" operator="equal">
      <formula>"M3"</formula>
    </cfRule>
    <cfRule type="cellIs" dxfId="342" priority="383" operator="equal">
      <formula>"M2"</formula>
    </cfRule>
    <cfRule type="cellIs" dxfId="341" priority="384" operator="equal">
      <formula>"M1"</formula>
    </cfRule>
    <cfRule type="cellIs" dxfId="340" priority="385" operator="equal">
      <formula>"E9"</formula>
    </cfRule>
    <cfRule type="cellIs" dxfId="339" priority="386" operator="equal">
      <formula>"E8"</formula>
    </cfRule>
    <cfRule type="cellIs" dxfId="338" priority="387" operator="equal">
      <formula>"E7"</formula>
    </cfRule>
    <cfRule type="cellIs" dxfId="337" priority="388" operator="equal">
      <formula>"E6"</formula>
    </cfRule>
    <cfRule type="cellIs" dxfId="336" priority="389" operator="equal">
      <formula>"E5"</formula>
    </cfRule>
    <cfRule type="cellIs" dxfId="335" priority="390" operator="equal">
      <formula>"E4"</formula>
    </cfRule>
    <cfRule type="cellIs" dxfId="334" priority="391" operator="equal">
      <formula>"E3"</formula>
    </cfRule>
    <cfRule type="cellIs" dxfId="333" priority="392" operator="equal">
      <formula>"E2"</formula>
    </cfRule>
    <cfRule type="cellIs" dxfId="332" priority="393" operator="equal">
      <formula>"E1"</formula>
    </cfRule>
    <cfRule type="cellIs" dxfId="331" priority="394" operator="equal">
      <formula>"A7"</formula>
    </cfRule>
    <cfRule type="cellIs" dxfId="330" priority="395" operator="equal">
      <formula>"A5"</formula>
    </cfRule>
    <cfRule type="cellIs" dxfId="329" priority="396" operator="equal">
      <formula>"A6"</formula>
    </cfRule>
    <cfRule type="cellIs" dxfId="328" priority="397" operator="equal">
      <formula>"A4"</formula>
    </cfRule>
    <cfRule type="cellIs" dxfId="327" priority="398" operator="equal">
      <formula>"A3"</formula>
    </cfRule>
    <cfRule type="cellIs" dxfId="326" priority="399" operator="equal">
      <formula>"A2"</formula>
    </cfRule>
    <cfRule type="cellIs" dxfId="325" priority="400" operator="equal">
      <formula>"A1"</formula>
    </cfRule>
  </conditionalFormatting>
  <conditionalFormatting sqref="N120">
    <cfRule type="cellIs" dxfId="324" priority="351" operator="equal">
      <formula>"B5"</formula>
    </cfRule>
    <cfRule type="cellIs" dxfId="323" priority="352" operator="equal">
      <formula>"B4"</formula>
    </cfRule>
    <cfRule type="cellIs" dxfId="322" priority="353" operator="equal">
      <formula>"B3"</formula>
    </cfRule>
    <cfRule type="cellIs" dxfId="321" priority="354" operator="equal">
      <formula>"B2"</formula>
    </cfRule>
    <cfRule type="cellIs" dxfId="320" priority="355" operator="equal">
      <formula>"B1"</formula>
    </cfRule>
    <cfRule type="cellIs" dxfId="319" priority="356" operator="equal">
      <formula>"M4"</formula>
    </cfRule>
    <cfRule type="cellIs" dxfId="318" priority="357" operator="equal">
      <formula>"M3"</formula>
    </cfRule>
    <cfRule type="cellIs" dxfId="317" priority="358" operator="equal">
      <formula>"M2"</formula>
    </cfRule>
    <cfRule type="cellIs" dxfId="316" priority="359" operator="equal">
      <formula>"M1"</formula>
    </cfRule>
    <cfRule type="cellIs" dxfId="315" priority="360" operator="equal">
      <formula>"E9"</formula>
    </cfRule>
    <cfRule type="cellIs" dxfId="314" priority="361" operator="equal">
      <formula>"E8"</formula>
    </cfRule>
    <cfRule type="cellIs" dxfId="313" priority="362" operator="equal">
      <formula>"E7"</formula>
    </cfRule>
    <cfRule type="cellIs" dxfId="312" priority="363" operator="equal">
      <formula>"E6"</formula>
    </cfRule>
    <cfRule type="cellIs" dxfId="311" priority="364" operator="equal">
      <formula>"E5"</formula>
    </cfRule>
    <cfRule type="cellIs" dxfId="310" priority="365" operator="equal">
      <formula>"E4"</formula>
    </cfRule>
    <cfRule type="cellIs" dxfId="309" priority="366" operator="equal">
      <formula>"E3"</formula>
    </cfRule>
    <cfRule type="cellIs" dxfId="308" priority="367" operator="equal">
      <formula>"E2"</formula>
    </cfRule>
    <cfRule type="cellIs" dxfId="307" priority="368" operator="equal">
      <formula>"E1"</formula>
    </cfRule>
    <cfRule type="cellIs" dxfId="306" priority="369" operator="equal">
      <formula>"A7"</formula>
    </cfRule>
    <cfRule type="cellIs" dxfId="305" priority="370" operator="equal">
      <formula>"A5"</formula>
    </cfRule>
    <cfRule type="cellIs" dxfId="304" priority="371" operator="equal">
      <formula>"A6"</formula>
    </cfRule>
    <cfRule type="cellIs" dxfId="303" priority="372" operator="equal">
      <formula>"A4"</formula>
    </cfRule>
    <cfRule type="cellIs" dxfId="302" priority="373" operator="equal">
      <formula>"A3"</formula>
    </cfRule>
    <cfRule type="cellIs" dxfId="301" priority="374" operator="equal">
      <formula>"A2"</formula>
    </cfRule>
    <cfRule type="cellIs" dxfId="300" priority="375" operator="equal">
      <formula>"A1"</formula>
    </cfRule>
  </conditionalFormatting>
  <conditionalFormatting sqref="N121">
    <cfRule type="cellIs" dxfId="299" priority="326" operator="equal">
      <formula>"B5"</formula>
    </cfRule>
    <cfRule type="cellIs" dxfId="298" priority="327" operator="equal">
      <formula>"B4"</formula>
    </cfRule>
    <cfRule type="cellIs" dxfId="297" priority="328" operator="equal">
      <formula>"B3"</formula>
    </cfRule>
    <cfRule type="cellIs" dxfId="296" priority="329" operator="equal">
      <formula>"B2"</formula>
    </cfRule>
    <cfRule type="cellIs" dxfId="295" priority="330" operator="equal">
      <formula>"B1"</formula>
    </cfRule>
    <cfRule type="cellIs" dxfId="294" priority="331" operator="equal">
      <formula>"M4"</formula>
    </cfRule>
    <cfRule type="cellIs" dxfId="293" priority="332" operator="equal">
      <formula>"M3"</formula>
    </cfRule>
    <cfRule type="cellIs" dxfId="292" priority="333" operator="equal">
      <formula>"M2"</formula>
    </cfRule>
    <cfRule type="cellIs" dxfId="291" priority="334" operator="equal">
      <formula>"M1"</formula>
    </cfRule>
    <cfRule type="cellIs" dxfId="290" priority="335" operator="equal">
      <formula>"E9"</formula>
    </cfRule>
    <cfRule type="cellIs" dxfId="289" priority="336" operator="equal">
      <formula>"E8"</formula>
    </cfRule>
    <cfRule type="cellIs" dxfId="288" priority="337" operator="equal">
      <formula>"E7"</formula>
    </cfRule>
    <cfRule type="cellIs" dxfId="287" priority="338" operator="equal">
      <formula>"E6"</formula>
    </cfRule>
    <cfRule type="cellIs" dxfId="286" priority="339" operator="equal">
      <formula>"E5"</formula>
    </cfRule>
    <cfRule type="cellIs" dxfId="285" priority="340" operator="equal">
      <formula>"E4"</formula>
    </cfRule>
    <cfRule type="cellIs" dxfId="284" priority="341" operator="equal">
      <formula>"E3"</formula>
    </cfRule>
    <cfRule type="cellIs" dxfId="283" priority="342" operator="equal">
      <formula>"E2"</formula>
    </cfRule>
    <cfRule type="cellIs" dxfId="282" priority="343" operator="equal">
      <formula>"E1"</formula>
    </cfRule>
    <cfRule type="cellIs" dxfId="281" priority="344" operator="equal">
      <formula>"A7"</formula>
    </cfRule>
    <cfRule type="cellIs" dxfId="280" priority="345" operator="equal">
      <formula>"A5"</formula>
    </cfRule>
    <cfRule type="cellIs" dxfId="279" priority="346" operator="equal">
      <formula>"A6"</formula>
    </cfRule>
    <cfRule type="cellIs" dxfId="278" priority="347" operator="equal">
      <formula>"A4"</formula>
    </cfRule>
    <cfRule type="cellIs" dxfId="277" priority="348" operator="equal">
      <formula>"A3"</formula>
    </cfRule>
    <cfRule type="cellIs" dxfId="276" priority="349" operator="equal">
      <formula>"A2"</formula>
    </cfRule>
    <cfRule type="cellIs" dxfId="275" priority="350" operator="equal">
      <formula>"A1"</formula>
    </cfRule>
  </conditionalFormatting>
  <conditionalFormatting sqref="N121">
    <cfRule type="cellIs" dxfId="274" priority="301" operator="equal">
      <formula>"B5"</formula>
    </cfRule>
    <cfRule type="cellIs" dxfId="273" priority="302" operator="equal">
      <formula>"B4"</formula>
    </cfRule>
    <cfRule type="cellIs" dxfId="272" priority="303" operator="equal">
      <formula>"B3"</formula>
    </cfRule>
    <cfRule type="cellIs" dxfId="271" priority="304" operator="equal">
      <formula>"B2"</formula>
    </cfRule>
    <cfRule type="cellIs" dxfId="270" priority="305" operator="equal">
      <formula>"B1"</formula>
    </cfRule>
    <cfRule type="cellIs" dxfId="269" priority="306" operator="equal">
      <formula>"M4"</formula>
    </cfRule>
    <cfRule type="cellIs" dxfId="268" priority="307" operator="equal">
      <formula>"M3"</formula>
    </cfRule>
    <cfRule type="cellIs" dxfId="267" priority="308" operator="equal">
      <formula>"M2"</formula>
    </cfRule>
    <cfRule type="cellIs" dxfId="266" priority="309" operator="equal">
      <formula>"M1"</formula>
    </cfRule>
    <cfRule type="cellIs" dxfId="265" priority="310" operator="equal">
      <formula>"E9"</formula>
    </cfRule>
    <cfRule type="cellIs" dxfId="264" priority="311" operator="equal">
      <formula>"E8"</formula>
    </cfRule>
    <cfRule type="cellIs" dxfId="263" priority="312" operator="equal">
      <formula>"E7"</formula>
    </cfRule>
    <cfRule type="cellIs" dxfId="262" priority="313" operator="equal">
      <formula>"E6"</formula>
    </cfRule>
    <cfRule type="cellIs" dxfId="261" priority="314" operator="equal">
      <formula>"E5"</formula>
    </cfRule>
    <cfRule type="cellIs" dxfId="260" priority="315" operator="equal">
      <formula>"E4"</formula>
    </cfRule>
    <cfRule type="cellIs" dxfId="259" priority="316" operator="equal">
      <formula>"E3"</formula>
    </cfRule>
    <cfRule type="cellIs" dxfId="258" priority="317" operator="equal">
      <formula>"E2"</formula>
    </cfRule>
    <cfRule type="cellIs" dxfId="257" priority="318" operator="equal">
      <formula>"E1"</formula>
    </cfRule>
    <cfRule type="cellIs" dxfId="256" priority="319" operator="equal">
      <formula>"A7"</formula>
    </cfRule>
    <cfRule type="cellIs" dxfId="255" priority="320" operator="equal">
      <formula>"A5"</formula>
    </cfRule>
    <cfRule type="cellIs" dxfId="254" priority="321" operator="equal">
      <formula>"A6"</formula>
    </cfRule>
    <cfRule type="cellIs" dxfId="253" priority="322" operator="equal">
      <formula>"A4"</formula>
    </cfRule>
    <cfRule type="cellIs" dxfId="252" priority="323" operator="equal">
      <formula>"A3"</formula>
    </cfRule>
    <cfRule type="cellIs" dxfId="251" priority="324" operator="equal">
      <formula>"A2"</formula>
    </cfRule>
    <cfRule type="cellIs" dxfId="250" priority="325" operator="equal">
      <formula>"A1"</formula>
    </cfRule>
  </conditionalFormatting>
  <conditionalFormatting sqref="N122">
    <cfRule type="cellIs" dxfId="249" priority="276" operator="equal">
      <formula>"B5"</formula>
    </cfRule>
    <cfRule type="cellIs" dxfId="248" priority="277" operator="equal">
      <formula>"B4"</formula>
    </cfRule>
    <cfRule type="cellIs" dxfId="247" priority="278" operator="equal">
      <formula>"B3"</formula>
    </cfRule>
    <cfRule type="cellIs" dxfId="246" priority="279" operator="equal">
      <formula>"B2"</formula>
    </cfRule>
    <cfRule type="cellIs" dxfId="245" priority="280" operator="equal">
      <formula>"B1"</formula>
    </cfRule>
    <cfRule type="cellIs" dxfId="244" priority="281" operator="equal">
      <formula>"M4"</formula>
    </cfRule>
    <cfRule type="cellIs" dxfId="243" priority="282" operator="equal">
      <formula>"M3"</formula>
    </cfRule>
    <cfRule type="cellIs" dxfId="242" priority="283" operator="equal">
      <formula>"M2"</formula>
    </cfRule>
    <cfRule type="cellIs" dxfId="241" priority="284" operator="equal">
      <formula>"M1"</formula>
    </cfRule>
    <cfRule type="cellIs" dxfId="240" priority="285" operator="equal">
      <formula>"E9"</formula>
    </cfRule>
    <cfRule type="cellIs" dxfId="239" priority="286" operator="equal">
      <formula>"E8"</formula>
    </cfRule>
    <cfRule type="cellIs" dxfId="238" priority="287" operator="equal">
      <formula>"E7"</formula>
    </cfRule>
    <cfRule type="cellIs" dxfId="237" priority="288" operator="equal">
      <formula>"E6"</formula>
    </cfRule>
    <cfRule type="cellIs" dxfId="236" priority="289" operator="equal">
      <formula>"E5"</formula>
    </cfRule>
    <cfRule type="cellIs" dxfId="235" priority="290" operator="equal">
      <formula>"E4"</formula>
    </cfRule>
    <cfRule type="cellIs" dxfId="234" priority="291" operator="equal">
      <formula>"E3"</formula>
    </cfRule>
    <cfRule type="cellIs" dxfId="233" priority="292" operator="equal">
      <formula>"E2"</formula>
    </cfRule>
    <cfRule type="cellIs" dxfId="232" priority="293" operator="equal">
      <formula>"E1"</formula>
    </cfRule>
    <cfRule type="cellIs" dxfId="231" priority="294" operator="equal">
      <formula>"A7"</formula>
    </cfRule>
    <cfRule type="cellIs" dxfId="230" priority="295" operator="equal">
      <formula>"A5"</formula>
    </cfRule>
    <cfRule type="cellIs" dxfId="229" priority="296" operator="equal">
      <formula>"A6"</formula>
    </cfRule>
    <cfRule type="cellIs" dxfId="228" priority="297" operator="equal">
      <formula>"A4"</formula>
    </cfRule>
    <cfRule type="cellIs" dxfId="227" priority="298" operator="equal">
      <formula>"A3"</formula>
    </cfRule>
    <cfRule type="cellIs" dxfId="226" priority="299" operator="equal">
      <formula>"A2"</formula>
    </cfRule>
    <cfRule type="cellIs" dxfId="225" priority="300" operator="equal">
      <formula>"A1"</formula>
    </cfRule>
  </conditionalFormatting>
  <conditionalFormatting sqref="N122">
    <cfRule type="cellIs" dxfId="224" priority="251" operator="equal">
      <formula>"B5"</formula>
    </cfRule>
    <cfRule type="cellIs" dxfId="223" priority="252" operator="equal">
      <formula>"B4"</formula>
    </cfRule>
    <cfRule type="cellIs" dxfId="222" priority="253" operator="equal">
      <formula>"B3"</formula>
    </cfRule>
    <cfRule type="cellIs" dxfId="221" priority="254" operator="equal">
      <formula>"B2"</formula>
    </cfRule>
    <cfRule type="cellIs" dxfId="220" priority="255" operator="equal">
      <formula>"B1"</formula>
    </cfRule>
    <cfRule type="cellIs" dxfId="219" priority="256" operator="equal">
      <formula>"M4"</formula>
    </cfRule>
    <cfRule type="cellIs" dxfId="218" priority="257" operator="equal">
      <formula>"M3"</formula>
    </cfRule>
    <cfRule type="cellIs" dxfId="217" priority="258" operator="equal">
      <formula>"M2"</formula>
    </cfRule>
    <cfRule type="cellIs" dxfId="216" priority="259" operator="equal">
      <formula>"M1"</formula>
    </cfRule>
    <cfRule type="cellIs" dxfId="215" priority="260" operator="equal">
      <formula>"E9"</formula>
    </cfRule>
    <cfRule type="cellIs" dxfId="214" priority="261" operator="equal">
      <formula>"E8"</formula>
    </cfRule>
    <cfRule type="cellIs" dxfId="213" priority="262" operator="equal">
      <formula>"E7"</formula>
    </cfRule>
    <cfRule type="cellIs" dxfId="212" priority="263" operator="equal">
      <formula>"E6"</formula>
    </cfRule>
    <cfRule type="cellIs" dxfId="211" priority="264" operator="equal">
      <formula>"E5"</formula>
    </cfRule>
    <cfRule type="cellIs" dxfId="210" priority="265" operator="equal">
      <formula>"E4"</formula>
    </cfRule>
    <cfRule type="cellIs" dxfId="209" priority="266" operator="equal">
      <formula>"E3"</formula>
    </cfRule>
    <cfRule type="cellIs" dxfId="208" priority="267" operator="equal">
      <formula>"E2"</formula>
    </cfRule>
    <cfRule type="cellIs" dxfId="207" priority="268" operator="equal">
      <formula>"E1"</formula>
    </cfRule>
    <cfRule type="cellIs" dxfId="206" priority="269" operator="equal">
      <formula>"A7"</formula>
    </cfRule>
    <cfRule type="cellIs" dxfId="205" priority="270" operator="equal">
      <formula>"A5"</formula>
    </cfRule>
    <cfRule type="cellIs" dxfId="204" priority="271" operator="equal">
      <formula>"A6"</formula>
    </cfRule>
    <cfRule type="cellIs" dxfId="203" priority="272" operator="equal">
      <formula>"A4"</formula>
    </cfRule>
    <cfRule type="cellIs" dxfId="202" priority="273" operator="equal">
      <formula>"A3"</formula>
    </cfRule>
    <cfRule type="cellIs" dxfId="201" priority="274" operator="equal">
      <formula>"A2"</formula>
    </cfRule>
    <cfRule type="cellIs" dxfId="200" priority="275" operator="equal">
      <formula>"A1"</formula>
    </cfRule>
  </conditionalFormatting>
  <conditionalFormatting sqref="N187">
    <cfRule type="cellIs" dxfId="199" priority="226" operator="equal">
      <formula>"B5"</formula>
    </cfRule>
    <cfRule type="cellIs" dxfId="198" priority="227" operator="equal">
      <formula>"B4"</formula>
    </cfRule>
    <cfRule type="cellIs" dxfId="197" priority="228" operator="equal">
      <formula>"B3"</formula>
    </cfRule>
    <cfRule type="cellIs" dxfId="196" priority="229" operator="equal">
      <formula>"B2"</formula>
    </cfRule>
    <cfRule type="cellIs" dxfId="195" priority="230" operator="equal">
      <formula>"B1"</formula>
    </cfRule>
    <cfRule type="cellIs" dxfId="194" priority="231" operator="equal">
      <formula>"M4"</formula>
    </cfRule>
    <cfRule type="cellIs" dxfId="193" priority="232" operator="equal">
      <formula>"M3"</formula>
    </cfRule>
    <cfRule type="cellIs" dxfId="192" priority="233" operator="equal">
      <formula>"M2"</formula>
    </cfRule>
    <cfRule type="cellIs" dxfId="191" priority="234" operator="equal">
      <formula>"M1"</formula>
    </cfRule>
    <cfRule type="cellIs" dxfId="190" priority="235" operator="equal">
      <formula>"E9"</formula>
    </cfRule>
    <cfRule type="cellIs" dxfId="189" priority="236" operator="equal">
      <formula>"E8"</formula>
    </cfRule>
    <cfRule type="cellIs" dxfId="188" priority="237" operator="equal">
      <formula>"E7"</formula>
    </cfRule>
    <cfRule type="cellIs" dxfId="187" priority="238" operator="equal">
      <formula>"E6"</formula>
    </cfRule>
    <cfRule type="cellIs" dxfId="186" priority="239" operator="equal">
      <formula>"E5"</formula>
    </cfRule>
    <cfRule type="cellIs" dxfId="185" priority="240" operator="equal">
      <formula>"E4"</formula>
    </cfRule>
    <cfRule type="cellIs" dxfId="184" priority="241" operator="equal">
      <formula>"E3"</formula>
    </cfRule>
    <cfRule type="cellIs" dxfId="183" priority="242" operator="equal">
      <formula>"E2"</formula>
    </cfRule>
    <cfRule type="cellIs" dxfId="182" priority="243" operator="equal">
      <formula>"E1"</formula>
    </cfRule>
    <cfRule type="cellIs" dxfId="181" priority="244" operator="equal">
      <formula>"A7"</formula>
    </cfRule>
    <cfRule type="cellIs" dxfId="180" priority="245" operator="equal">
      <formula>"A5"</formula>
    </cfRule>
    <cfRule type="cellIs" dxfId="179" priority="246" operator="equal">
      <formula>"A6"</formula>
    </cfRule>
    <cfRule type="cellIs" dxfId="178" priority="247" operator="equal">
      <formula>"A4"</formula>
    </cfRule>
    <cfRule type="cellIs" dxfId="177" priority="248" operator="equal">
      <formula>"A3"</formula>
    </cfRule>
    <cfRule type="cellIs" dxfId="176" priority="249" operator="equal">
      <formula>"A2"</formula>
    </cfRule>
    <cfRule type="cellIs" dxfId="175" priority="250" operator="equal">
      <formula>"A1"</formula>
    </cfRule>
  </conditionalFormatting>
  <conditionalFormatting sqref="M141">
    <cfRule type="cellIs" dxfId="174" priority="151" operator="equal">
      <formula>"B5"</formula>
    </cfRule>
    <cfRule type="cellIs" dxfId="173" priority="152" operator="equal">
      <formula>"B4"</formula>
    </cfRule>
    <cfRule type="cellIs" dxfId="172" priority="153" operator="equal">
      <formula>"B3"</formula>
    </cfRule>
    <cfRule type="cellIs" dxfId="171" priority="154" operator="equal">
      <formula>"B2"</formula>
    </cfRule>
    <cfRule type="cellIs" dxfId="170" priority="155" operator="equal">
      <formula>"B1"</formula>
    </cfRule>
    <cfRule type="cellIs" dxfId="169" priority="156" operator="equal">
      <formula>"M4"</formula>
    </cfRule>
    <cfRule type="cellIs" dxfId="168" priority="157" operator="equal">
      <formula>"M3"</formula>
    </cfRule>
    <cfRule type="cellIs" dxfId="167" priority="158" operator="equal">
      <formula>"M2"</formula>
    </cfRule>
    <cfRule type="cellIs" dxfId="166" priority="159" operator="equal">
      <formula>"M1"</formula>
    </cfRule>
    <cfRule type="cellIs" dxfId="165" priority="160" operator="equal">
      <formula>"E9"</formula>
    </cfRule>
    <cfRule type="cellIs" dxfId="164" priority="161" operator="equal">
      <formula>"E8"</formula>
    </cfRule>
    <cfRule type="cellIs" dxfId="163" priority="162" operator="equal">
      <formula>"E7"</formula>
    </cfRule>
    <cfRule type="cellIs" dxfId="162" priority="163" operator="equal">
      <formula>"E6"</formula>
    </cfRule>
    <cfRule type="cellIs" dxfId="161" priority="164" operator="equal">
      <formula>"E5"</formula>
    </cfRule>
    <cfRule type="cellIs" dxfId="160" priority="165" operator="equal">
      <formula>"E4"</formula>
    </cfRule>
    <cfRule type="cellIs" dxfId="159" priority="166" operator="equal">
      <formula>"E3"</formula>
    </cfRule>
    <cfRule type="cellIs" dxfId="158" priority="167" operator="equal">
      <formula>"E2"</formula>
    </cfRule>
    <cfRule type="cellIs" dxfId="157" priority="168" operator="equal">
      <formula>"E1"</formula>
    </cfRule>
    <cfRule type="cellIs" dxfId="156" priority="169" operator="equal">
      <formula>"A7"</formula>
    </cfRule>
    <cfRule type="cellIs" dxfId="155" priority="170" operator="equal">
      <formula>"A5"</formula>
    </cfRule>
    <cfRule type="cellIs" dxfId="154" priority="171" operator="equal">
      <formula>"A6"</formula>
    </cfRule>
    <cfRule type="cellIs" dxfId="153" priority="172" operator="equal">
      <formula>"A4"</formula>
    </cfRule>
    <cfRule type="cellIs" dxfId="152" priority="173" operator="equal">
      <formula>"A3"</formula>
    </cfRule>
    <cfRule type="cellIs" dxfId="151" priority="174" operator="equal">
      <formula>"A2"</formula>
    </cfRule>
    <cfRule type="cellIs" dxfId="150" priority="175" operator="equal">
      <formula>"A1"</formula>
    </cfRule>
  </conditionalFormatting>
  <conditionalFormatting sqref="M138">
    <cfRule type="cellIs" dxfId="149" priority="126" operator="equal">
      <formula>"B5"</formula>
    </cfRule>
    <cfRule type="cellIs" dxfId="148" priority="127" operator="equal">
      <formula>"B4"</formula>
    </cfRule>
    <cfRule type="cellIs" dxfId="147" priority="128" operator="equal">
      <formula>"B3"</formula>
    </cfRule>
    <cfRule type="cellIs" dxfId="146" priority="129" operator="equal">
      <formula>"B2"</formula>
    </cfRule>
    <cfRule type="cellIs" dxfId="145" priority="130" operator="equal">
      <formula>"B1"</formula>
    </cfRule>
    <cfRule type="cellIs" dxfId="144" priority="131" operator="equal">
      <formula>"M4"</formula>
    </cfRule>
    <cfRule type="cellIs" dxfId="143" priority="132" operator="equal">
      <formula>"M3"</formula>
    </cfRule>
    <cfRule type="cellIs" dxfId="142" priority="133" operator="equal">
      <formula>"M2"</formula>
    </cfRule>
    <cfRule type="cellIs" dxfId="141" priority="134" operator="equal">
      <formula>"M1"</formula>
    </cfRule>
    <cfRule type="cellIs" dxfId="140" priority="135" operator="equal">
      <formula>"E9"</formula>
    </cfRule>
    <cfRule type="cellIs" dxfId="139" priority="136" operator="equal">
      <formula>"E8"</formula>
    </cfRule>
    <cfRule type="cellIs" dxfId="138" priority="137" operator="equal">
      <formula>"E7"</formula>
    </cfRule>
    <cfRule type="cellIs" dxfId="137" priority="138" operator="equal">
      <formula>"E6"</formula>
    </cfRule>
    <cfRule type="cellIs" dxfId="136" priority="139" operator="equal">
      <formula>"E5"</formula>
    </cfRule>
    <cfRule type="cellIs" dxfId="135" priority="140" operator="equal">
      <formula>"E4"</formula>
    </cfRule>
    <cfRule type="cellIs" dxfId="134" priority="141" operator="equal">
      <formula>"E3"</formula>
    </cfRule>
    <cfRule type="cellIs" dxfId="133" priority="142" operator="equal">
      <formula>"E2"</formula>
    </cfRule>
    <cfRule type="cellIs" dxfId="132" priority="143" operator="equal">
      <formula>"E1"</formula>
    </cfRule>
    <cfRule type="cellIs" dxfId="131" priority="144" operator="equal">
      <formula>"A7"</formula>
    </cfRule>
    <cfRule type="cellIs" dxfId="130" priority="145" operator="equal">
      <formula>"A5"</formula>
    </cfRule>
    <cfRule type="cellIs" dxfId="129" priority="146" operator="equal">
      <formula>"A6"</formula>
    </cfRule>
    <cfRule type="cellIs" dxfId="128" priority="147" operator="equal">
      <formula>"A4"</formula>
    </cfRule>
    <cfRule type="cellIs" dxfId="127" priority="148" operator="equal">
      <formula>"A3"</formula>
    </cfRule>
    <cfRule type="cellIs" dxfId="126" priority="149" operator="equal">
      <formula>"A2"</formula>
    </cfRule>
    <cfRule type="cellIs" dxfId="125" priority="150" operator="equal">
      <formula>"A1"</formula>
    </cfRule>
  </conditionalFormatting>
  <conditionalFormatting sqref="M26 M28:M32 M34:M65">
    <cfRule type="cellIs" dxfId="124" priority="101" operator="equal">
      <formula>"B5"</formula>
    </cfRule>
    <cfRule type="cellIs" dxfId="123" priority="102" operator="equal">
      <formula>"B4"</formula>
    </cfRule>
    <cfRule type="cellIs" dxfId="122" priority="103" operator="equal">
      <formula>"B3"</formula>
    </cfRule>
    <cfRule type="cellIs" dxfId="121" priority="104" operator="equal">
      <formula>"B2"</formula>
    </cfRule>
    <cfRule type="cellIs" dxfId="120" priority="105" operator="equal">
      <formula>"B1"</formula>
    </cfRule>
    <cfRule type="cellIs" dxfId="119" priority="106" operator="equal">
      <formula>"M4"</formula>
    </cfRule>
    <cfRule type="cellIs" dxfId="118" priority="107" operator="equal">
      <formula>"M3"</formula>
    </cfRule>
    <cfRule type="cellIs" dxfId="117" priority="108" operator="equal">
      <formula>"M2"</formula>
    </cfRule>
    <cfRule type="cellIs" dxfId="116" priority="109" operator="equal">
      <formula>"M1"</formula>
    </cfRule>
    <cfRule type="cellIs" dxfId="115" priority="110" operator="equal">
      <formula>"E9"</formula>
    </cfRule>
    <cfRule type="cellIs" dxfId="114" priority="111" operator="equal">
      <formula>"E8"</formula>
    </cfRule>
    <cfRule type="cellIs" dxfId="113" priority="112" operator="equal">
      <formula>"E7"</formula>
    </cfRule>
    <cfRule type="cellIs" dxfId="112" priority="113" operator="equal">
      <formula>"E6"</formula>
    </cfRule>
    <cfRule type="cellIs" dxfId="111" priority="114" operator="equal">
      <formula>"E5"</formula>
    </cfRule>
    <cfRule type="cellIs" dxfId="110" priority="115" operator="equal">
      <formula>"E4"</formula>
    </cfRule>
    <cfRule type="cellIs" dxfId="109" priority="116" operator="equal">
      <formula>"E3"</formula>
    </cfRule>
    <cfRule type="cellIs" dxfId="108" priority="117" operator="equal">
      <formula>"E2"</formula>
    </cfRule>
    <cfRule type="cellIs" dxfId="107" priority="118" operator="equal">
      <formula>"E1"</formula>
    </cfRule>
    <cfRule type="cellIs" dxfId="106" priority="119" operator="equal">
      <formula>"A7"</formula>
    </cfRule>
    <cfRule type="cellIs" dxfId="105" priority="120" operator="equal">
      <formula>"A5"</formula>
    </cfRule>
    <cfRule type="cellIs" dxfId="104" priority="121" operator="equal">
      <formula>"A6"</formula>
    </cfRule>
    <cfRule type="cellIs" dxfId="103" priority="122" operator="equal">
      <formula>"A4"</formula>
    </cfRule>
    <cfRule type="cellIs" dxfId="102" priority="123" operator="equal">
      <formula>"A3"</formula>
    </cfRule>
    <cfRule type="cellIs" dxfId="101" priority="124" operator="equal">
      <formula>"A2"</formula>
    </cfRule>
    <cfRule type="cellIs" dxfId="100" priority="125" operator="equal">
      <formula>"A1"</formula>
    </cfRule>
  </conditionalFormatting>
  <conditionalFormatting sqref="M55 M40 M62 M52 M26 M28:M31 M58:M59">
    <cfRule type="cellIs" dxfId="99" priority="76" operator="equal">
      <formula>"B5"</formula>
    </cfRule>
    <cfRule type="cellIs" dxfId="98" priority="77" operator="equal">
      <formula>"B4"</formula>
    </cfRule>
    <cfRule type="cellIs" dxfId="97" priority="78" operator="equal">
      <formula>"B3"</formula>
    </cfRule>
    <cfRule type="cellIs" dxfId="96" priority="79" operator="equal">
      <formula>"B2"</formula>
    </cfRule>
    <cfRule type="cellIs" dxfId="95" priority="80" operator="equal">
      <formula>"B1"</formula>
    </cfRule>
    <cfRule type="cellIs" dxfId="94" priority="81" operator="equal">
      <formula>"M4"</formula>
    </cfRule>
    <cfRule type="cellIs" dxfId="93" priority="82" operator="equal">
      <formula>"M3"</formula>
    </cfRule>
    <cfRule type="cellIs" dxfId="92" priority="83" operator="equal">
      <formula>"M2"</formula>
    </cfRule>
    <cfRule type="cellIs" dxfId="91" priority="84" operator="equal">
      <formula>"M1"</formula>
    </cfRule>
    <cfRule type="cellIs" dxfId="90" priority="85" operator="equal">
      <formula>"E9"</formula>
    </cfRule>
    <cfRule type="cellIs" dxfId="89" priority="86" operator="equal">
      <formula>"E8"</formula>
    </cfRule>
    <cfRule type="cellIs" dxfId="88" priority="87" operator="equal">
      <formula>"E7"</formula>
    </cfRule>
    <cfRule type="cellIs" dxfId="87" priority="88" operator="equal">
      <formula>"E6"</formula>
    </cfRule>
    <cfRule type="cellIs" dxfId="86" priority="89" operator="equal">
      <formula>"E5"</formula>
    </cfRule>
    <cfRule type="cellIs" dxfId="85" priority="90" operator="equal">
      <formula>"E4"</formula>
    </cfRule>
    <cfRule type="cellIs" dxfId="84" priority="91" operator="equal">
      <formula>"E3"</formula>
    </cfRule>
    <cfRule type="cellIs" dxfId="83" priority="92" operator="equal">
      <formula>"E2"</formula>
    </cfRule>
    <cfRule type="cellIs" dxfId="82" priority="93" operator="equal">
      <formula>"E1"</formula>
    </cfRule>
    <cfRule type="cellIs" dxfId="81" priority="94" operator="equal">
      <formula>"A7"</formula>
    </cfRule>
    <cfRule type="cellIs" dxfId="80" priority="95" operator="equal">
      <formula>"A5"</formula>
    </cfRule>
    <cfRule type="cellIs" dxfId="79" priority="96" operator="equal">
      <formula>"A6"</formula>
    </cfRule>
    <cfRule type="cellIs" dxfId="78" priority="97" operator="equal">
      <formula>"A4"</formula>
    </cfRule>
    <cfRule type="cellIs" dxfId="77" priority="98" operator="equal">
      <formula>"A3"</formula>
    </cfRule>
    <cfRule type="cellIs" dxfId="76" priority="99" operator="equal">
      <formula>"A2"</formula>
    </cfRule>
    <cfRule type="cellIs" dxfId="75" priority="100" operator="equal">
      <formula>"A1"</formula>
    </cfRule>
  </conditionalFormatting>
  <conditionalFormatting sqref="M48">
    <cfRule type="cellIs" dxfId="74" priority="51" operator="equal">
      <formula>"B5"</formula>
    </cfRule>
    <cfRule type="cellIs" dxfId="73" priority="52" operator="equal">
      <formula>"B4"</formula>
    </cfRule>
    <cfRule type="cellIs" dxfId="72" priority="53" operator="equal">
      <formula>"B3"</formula>
    </cfRule>
    <cfRule type="cellIs" dxfId="71" priority="54" operator="equal">
      <formula>"B2"</formula>
    </cfRule>
    <cfRule type="cellIs" dxfId="70" priority="55" operator="equal">
      <formula>"B1"</formula>
    </cfRule>
    <cfRule type="cellIs" dxfId="69" priority="56" operator="equal">
      <formula>"M4"</formula>
    </cfRule>
    <cfRule type="cellIs" dxfId="68" priority="57" operator="equal">
      <formula>"M3"</formula>
    </cfRule>
    <cfRule type="cellIs" dxfId="67" priority="58" operator="equal">
      <formula>"M2"</formula>
    </cfRule>
    <cfRule type="cellIs" dxfId="66" priority="59" operator="equal">
      <formula>"M1"</formula>
    </cfRule>
    <cfRule type="cellIs" dxfId="65" priority="60" operator="equal">
      <formula>"E9"</formula>
    </cfRule>
    <cfRule type="cellIs" dxfId="64" priority="61" operator="equal">
      <formula>"E8"</formula>
    </cfRule>
    <cfRule type="cellIs" dxfId="63" priority="62" operator="equal">
      <formula>"E7"</formula>
    </cfRule>
    <cfRule type="cellIs" dxfId="62" priority="63" operator="equal">
      <formula>"E6"</formula>
    </cfRule>
    <cfRule type="cellIs" dxfId="61" priority="64" operator="equal">
      <formula>"E5"</formula>
    </cfRule>
    <cfRule type="cellIs" dxfId="60" priority="65" operator="equal">
      <formula>"E4"</formula>
    </cfRule>
    <cfRule type="cellIs" dxfId="59" priority="66" operator="equal">
      <formula>"E3"</formula>
    </cfRule>
    <cfRule type="cellIs" dxfId="58" priority="67" operator="equal">
      <formula>"E2"</formula>
    </cfRule>
    <cfRule type="cellIs" dxfId="57" priority="68" operator="equal">
      <formula>"E1"</formula>
    </cfRule>
    <cfRule type="cellIs" dxfId="56" priority="69" operator="equal">
      <formula>"A7"</formula>
    </cfRule>
    <cfRule type="cellIs" dxfId="55" priority="70" operator="equal">
      <formula>"A5"</formula>
    </cfRule>
    <cfRule type="cellIs" dxfId="54" priority="71" operator="equal">
      <formula>"A6"</formula>
    </cfRule>
    <cfRule type="cellIs" dxfId="53" priority="72" operator="equal">
      <formula>"A4"</formula>
    </cfRule>
    <cfRule type="cellIs" dxfId="52" priority="73" operator="equal">
      <formula>"A3"</formula>
    </cfRule>
    <cfRule type="cellIs" dxfId="51" priority="74" operator="equal">
      <formula>"A2"</formula>
    </cfRule>
    <cfRule type="cellIs" dxfId="50" priority="75" operator="equal">
      <formula>"A1"</formula>
    </cfRule>
  </conditionalFormatting>
  <conditionalFormatting sqref="M35">
    <cfRule type="cellIs" dxfId="49" priority="26" operator="equal">
      <formula>"B5"</formula>
    </cfRule>
    <cfRule type="cellIs" dxfId="48" priority="27" operator="equal">
      <formula>"B4"</formula>
    </cfRule>
    <cfRule type="cellIs" dxfId="47" priority="28" operator="equal">
      <formula>"B3"</formula>
    </cfRule>
    <cfRule type="cellIs" dxfId="46" priority="29" operator="equal">
      <formula>"B2"</formula>
    </cfRule>
    <cfRule type="cellIs" dxfId="45" priority="30" operator="equal">
      <formula>"B1"</formula>
    </cfRule>
    <cfRule type="cellIs" dxfId="44" priority="31" operator="equal">
      <formula>"M4"</formula>
    </cfRule>
    <cfRule type="cellIs" dxfId="43" priority="32" operator="equal">
      <formula>"M3"</formula>
    </cfRule>
    <cfRule type="cellIs" dxfId="42" priority="33" operator="equal">
      <formula>"M2"</formula>
    </cfRule>
    <cfRule type="cellIs" dxfId="41" priority="34" operator="equal">
      <formula>"M1"</formula>
    </cfRule>
    <cfRule type="cellIs" dxfId="40" priority="35" operator="equal">
      <formula>"E9"</formula>
    </cfRule>
    <cfRule type="cellIs" dxfId="39" priority="36" operator="equal">
      <formula>"E8"</formula>
    </cfRule>
    <cfRule type="cellIs" dxfId="38" priority="37" operator="equal">
      <formula>"E7"</formula>
    </cfRule>
    <cfRule type="cellIs" dxfId="37" priority="38" operator="equal">
      <formula>"E6"</formula>
    </cfRule>
    <cfRule type="cellIs" dxfId="36" priority="39" operator="equal">
      <formula>"E5"</formula>
    </cfRule>
    <cfRule type="cellIs" dxfId="35" priority="40" operator="equal">
      <formula>"E4"</formula>
    </cfRule>
    <cfRule type="cellIs" dxfId="34" priority="41" operator="equal">
      <formula>"E3"</formula>
    </cfRule>
    <cfRule type="cellIs" dxfId="33" priority="42" operator="equal">
      <formula>"E2"</formula>
    </cfRule>
    <cfRule type="cellIs" dxfId="32" priority="43" operator="equal">
      <formula>"E1"</formula>
    </cfRule>
    <cfRule type="cellIs" dxfId="31" priority="44" operator="equal">
      <formula>"A7"</formula>
    </cfRule>
    <cfRule type="cellIs" dxfId="30" priority="45" operator="equal">
      <formula>"A5"</formula>
    </cfRule>
    <cfRule type="cellIs" dxfId="29" priority="46" operator="equal">
      <formula>"A6"</formula>
    </cfRule>
    <cfRule type="cellIs" dxfId="28" priority="47" operator="equal">
      <formula>"A4"</formula>
    </cfRule>
    <cfRule type="cellIs" dxfId="27" priority="48" operator="equal">
      <formula>"A3"</formula>
    </cfRule>
    <cfRule type="cellIs" dxfId="26" priority="49" operator="equal">
      <formula>"A2"</formula>
    </cfRule>
    <cfRule type="cellIs" dxfId="25" priority="50" operator="equal">
      <formula>"A1"</formula>
    </cfRule>
  </conditionalFormatting>
  <conditionalFormatting sqref="M35">
    <cfRule type="cellIs" dxfId="24" priority="1" operator="equal">
      <formula>"B5"</formula>
    </cfRule>
    <cfRule type="cellIs" dxfId="23" priority="2" operator="equal">
      <formula>"B4"</formula>
    </cfRule>
    <cfRule type="cellIs" dxfId="22" priority="3" operator="equal">
      <formula>"B3"</formula>
    </cfRule>
    <cfRule type="cellIs" dxfId="21" priority="4" operator="equal">
      <formula>"B2"</formula>
    </cfRule>
    <cfRule type="cellIs" dxfId="20" priority="5" operator="equal">
      <formula>"B1"</formula>
    </cfRule>
    <cfRule type="cellIs" dxfId="19" priority="6" operator="equal">
      <formula>"M4"</formula>
    </cfRule>
    <cfRule type="cellIs" dxfId="18" priority="7" operator="equal">
      <formula>"M3"</formula>
    </cfRule>
    <cfRule type="cellIs" dxfId="17" priority="8" operator="equal">
      <formula>"M2"</formula>
    </cfRule>
    <cfRule type="cellIs" dxfId="16" priority="9" operator="equal">
      <formula>"M1"</formula>
    </cfRule>
    <cfRule type="cellIs" dxfId="15" priority="10" operator="equal">
      <formula>"E9"</formula>
    </cfRule>
    <cfRule type="cellIs" dxfId="14" priority="11" operator="equal">
      <formula>"E8"</formula>
    </cfRule>
    <cfRule type="cellIs" dxfId="13" priority="12" operator="equal">
      <formula>"E7"</formula>
    </cfRule>
    <cfRule type="cellIs" dxfId="12" priority="13" operator="equal">
      <formula>"E6"</formula>
    </cfRule>
    <cfRule type="cellIs" dxfId="11" priority="14" operator="equal">
      <formula>"E5"</formula>
    </cfRule>
    <cfRule type="cellIs" dxfId="10" priority="15" operator="equal">
      <formula>"E4"</formula>
    </cfRule>
    <cfRule type="cellIs" dxfId="9" priority="16" operator="equal">
      <formula>"E3"</formula>
    </cfRule>
    <cfRule type="cellIs" dxfId="8" priority="17" operator="equal">
      <formula>"E2"</formula>
    </cfRule>
    <cfRule type="cellIs" dxfId="7" priority="18" operator="equal">
      <formula>"E1"</formula>
    </cfRule>
    <cfRule type="cellIs" dxfId="6" priority="19" operator="equal">
      <formula>"A7"</formula>
    </cfRule>
    <cfRule type="cellIs" dxfId="5" priority="20" operator="equal">
      <formula>"A5"</formula>
    </cfRule>
    <cfRule type="cellIs" dxfId="4" priority="21" operator="equal">
      <formula>"A6"</formula>
    </cfRule>
    <cfRule type="cellIs" dxfId="3" priority="22" operator="equal">
      <formula>"A4"</formula>
    </cfRule>
    <cfRule type="cellIs" dxfId="2" priority="23" operator="equal">
      <formula>"A3"</formula>
    </cfRule>
    <cfRule type="cellIs" dxfId="1" priority="24" operator="equal">
      <formula>"A2"</formula>
    </cfRule>
    <cfRule type="cellIs" dxfId="0" priority="25" operator="equal">
      <formula>"A1"</formula>
    </cfRule>
  </conditionalFormatting>
  <dataValidations count="3">
    <dataValidation type="list" allowBlank="1" showInputMessage="1" showErrorMessage="1" sqref="K95 K92 K98:K101 K103 K117:K118 K111:K112 K156 K158 K162:K165 K167 K169 K10:K13 K15:K17 K153:K154 K114:K115 K123 K127 K8 K146:K151 WVR15 K171:K182 K105:K109 K185:K1048576 K129:K130 JF86 TB86 ACX86 AMT86 AWP86 BGL86 BQH86 CAD86 CJZ86 CTV86 DDR86 DNN86 DXJ86 EHF86 ERB86 FAX86 FKT86 FUP86 GEL86 GOH86 GYD86 HHZ86 HRV86 IBR86 ILN86 IVJ86 JFF86 JPB86 JYX86 KIT86 KSP86 LCL86 LMH86 LWD86 MFZ86 MPV86 MZR86 NJN86 NTJ86 ODF86 ONB86 OWX86 PGT86 PQP86 QAL86 QKH86 QUD86 RDZ86 RNV86 RXR86 SHN86 SRJ86 TBF86 TLB86 TUX86 UET86 UOP86 UYL86 VIH86 VSD86 WBZ86 WLV86 WVR86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K75:K82 K86:K89 K143:K144 K132:K141 K19:K26 K28:K32 K34:K73" xr:uid="{00000000-0002-0000-0100-000000000000}">
      <formula1>"CASI SEGURO,PROBABLE,POSIBLE,IMPROBABLE,RARA VEZ"</formula1>
    </dataValidation>
    <dataValidation type="list" allowBlank="1" showInputMessage="1" showErrorMessage="1" sqref="E95 E111 E92 E98:E101 E103 E117:E118 E156:E158 E162:E165 E167 E169 E153:E154 E114:E115 E123 E127 E146:E151 WVL15 E171:E183 E105:E109 WVL86 E185:E1048576 E129:E130 IZ86 SV86 ACR86 AMN86 AWJ86 BGF86 BQB86 BZX86 CJT86 CTP86 DDL86 DNH86 DXD86 EGZ86 EQV86 FAR86 FKN86 FUJ86 GEF86 GOB86 GXX86 HHT86 HRP86 IBL86 ILH86 IVD86 JEZ86 JOV86 JYR86 KIN86 KSJ86 LCF86 LMB86 LVX86 MFT86 MPP86 MZL86 NJH86 NTD86 OCZ86 OMV86 OWR86 PGN86 PQJ86 QAF86 QKB86 QTX86 RDT86 RNP86 RXL86 SHH86 SRD86 TAZ86 TKV86 TUR86 UEN86 UOJ86 UYF86 VIB86 VRX86 WBT86 WLP86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E75:E82 E86:E89 E143:E144 E132:E141 E6:E26 E28:E32 E34:E73" xr:uid="{00000000-0002-0000-0100-000001000000}">
      <formula1>"ESTRATÉGICO, OPERATIVO,FINANCIERO,TECNOLÓGICO,CUMPLIMIENTO,IMAGEN,CORRUPCIÓN, SEGURIDAD DIGITAL"</formula1>
    </dataValidation>
    <dataValidation type="list" allowBlank="1" showInputMessage="1" showErrorMessage="1" sqref="WWK15:WWL15 WWK86:WWL86 JY86:JZ86 TU86:TV86 ADQ86:ADR86 ANM86:ANN86 AXI86:AXJ86 BHE86:BHF86 BRA86:BRB86 CAW86:CAX86 CKS86:CKT86 CUO86:CUP86 DEK86:DEL86 DOG86:DOH86 DYC86:DYD86 EHY86:EHZ86 ERU86:ERV86 FBQ86:FBR86 FLM86:FLN86 FVI86:FVJ86 GFE86:GFF86 GPA86:GPB86 GYW86:GYX86 HIS86:HIT86 HSO86:HSP86 ICK86:ICL86 IMG86:IMH86 IWC86:IWD86 JFY86:JFZ86 JPU86:JPV86 JZQ86:JZR86 KJM86:KJN86 KTI86:KTJ86 LDE86:LDF86 LNA86:LNB86 LWW86:LWX86 MGS86:MGT86 MQO86:MQP86 NAK86:NAL86 NKG86:NKH86 NUC86:NUD86 ODY86:ODZ86 ONU86:ONV86 OXQ86:OXR86 PHM86:PHN86 PRI86:PRJ86 QBE86:QBF86 QLA86:QLB86 QUW86:QUX86 RES86:RET86 ROO86:ROP86 RYK86:RYL86 SIG86:SIH86 SSC86:SSD86 TBY86:TBZ86 TLU86:TLV86 TVQ86:TVR86 UFM86:UFN86 UPI86:UPJ86 UZE86:UZF86 VJA86:VJB86 VSW86:VSX86 WCS86:WCT86 WMO86:WMP86 JY15:JZ15 TU15:TV15 ADQ15:ADR15 ANM15:ANN15 AXI15:AXJ15 BHE15:BHF15 BRA15:BRB15 CAW15:CAX15 CKS15:CKT15 CUO15:CUP15 DEK15:DEL15 DOG15:DOH15 DYC15:DYD15 EHY15:EHZ15 ERU15:ERV15 FBQ15:FBR15 FLM15:FLN15 FVI15:FVJ15 GFE15:GFF15 GPA15:GPB15 GYW15:GYX15 HIS15:HIT15 HSO15:HSP15 ICK15:ICL15 IMG15:IMH15 IWC15:IWD15 JFY15:JFZ15 JPU15:JPV15 JZQ15:JZR15 KJM15:KJN15 KTI15:KTJ15 LDE15:LDF15 LNA15:LNB15 LWW15:LWX15 MGS15:MGT15 MQO15:MQP15 NAK15:NAL15 NKG15:NKH15 NUC15:NUD15 ODY15:ODZ15 ONU15:ONV15 OXQ15:OXR15 PHM15:PHN15 PRI15:PRJ15 QBE15:QBF15 QLA15:QLB15 QUW15:QUX15 RES15:RET15 ROO15:ROP15 RYK15:RYL15 SIG15:SIH15 SSC15:SSD15 TBY15:TBZ15 TLU15:TLV15 TVQ15:TVR15 UFM15:UFN15 UPI15:UPJ15 UZE15:UZF15 VJA15:VJB15 VSW15:VSX15 WCS15:WCT15 WMO15:WMP15 AD172:AE185 AD188:AE189 AD8:AE170" xr:uid="{00000000-0002-0000-0100-000002000000}">
      <formula1>"directamente, indirectamente, no disminuye"</formula1>
    </dataValidation>
  </dataValidations>
  <pageMargins left="0.7" right="0.7" top="0.75" bottom="0.75" header="0.3" footer="0.3"/>
  <pageSetup paperSize="9" orientation="landscape" r:id="rId1"/>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100-00000C000000}">
          <x14:formula1>
            <xm:f>'CONVENCIONES '!$N$5:$N$11</xm:f>
          </x14:formula1>
          <xm:sqref>L95 L117:L118 L111 L103 L98:L101 L92 L156 L158 L162 L167 L169 L153 L114:L115 L123 L127 L146:L151 L188:L189 L171:L181 L105:L109 L78:L82 L129:L130 L7:L14 L75:L76 L87:L89 L143:L144 L132:L137 L139:L140 L16:L25 L66:L73</xm:sqref>
        </x14:dataValidation>
        <x14:dataValidation type="list" allowBlank="1" showInputMessage="1" showErrorMessage="1" xr:uid="{D82BEAF7-D200-45F2-9295-154765E8EA4D}">
          <x14:formula1>
            <xm:f>'\\calypso\oficina de tecnologias de informacion\AÑO 2019\4. PROYECTOS\3. SGSI\ANÁLISIS DE RIESGOS\[ANÁLISIS RIESGOS EQUIDAD DIGITAL JUNIO 2019.xlsm]CRITERIOS EVALUACIÓN'!#REF!</xm:f>
          </x14:formula1>
          <xm:sqref>T108 Y108 Q108:R108 V108:W108 Y78:Y84 T78:T84 Q78:R84 V78:W84 Y87 V87:W87 Q87:R87 T87 Y66:Y76 V66:W76 Q66:R76 Q21:R25 V21:W25 T21:T25 Y21:Y25 T67:T76</xm:sqref>
        </x14:dataValidation>
        <x14:dataValidation type="list" allowBlank="1" showInputMessage="1" showErrorMessage="1" xr:uid="{00000000-0002-0000-0100-000006000000}">
          <x14:formula1>
            <xm:f>'CRITERIOS EVALUACIÓN'!$C$9:$C$10</xm:f>
          </x14:formula1>
          <xm:sqref>T188:T189 T78:T84 T8:T14 T143:T170 T139:T140 T87:T137 T16:T25 T67:T76</xm:sqref>
        </x14:dataValidation>
        <x14:dataValidation type="list" allowBlank="1" showInputMessage="1" showErrorMessage="1" xr:uid="{00000000-0002-0000-0100-000008000000}">
          <x14:formula1>
            <xm:f>'CRITERIOS EVALUACIÓN'!$C$11:$C$13</xm:f>
          </x14:formula1>
          <xm:sqref>U188:U189 U78:U84 U8:U14 U143:U170 U139:U140 U87:U137 U16:U25 U66:U76</xm:sqref>
        </x14:dataValidation>
        <x14:dataValidation type="list" allowBlank="1" showInputMessage="1" showErrorMessage="1" xr:uid="{00000000-0002-0000-0100-000009000000}">
          <x14:formula1>
            <xm:f>'CRITERIOS EVALUACIÓN'!$C$14:$C$15</xm:f>
          </x14:formula1>
          <xm:sqref>V188:V189 V78:V84 V8:V14 V143:V170 V139:V140 V87:V137 V16:V25 V66:V76</xm:sqref>
        </x14:dataValidation>
        <x14:dataValidation type="list" allowBlank="1" showInputMessage="1" showErrorMessage="1" xr:uid="{00000000-0002-0000-0100-00000A000000}">
          <x14:formula1>
            <xm:f>'CRITERIOS EVALUACIÓN'!$C$16:$C$17</xm:f>
          </x14:formula1>
          <xm:sqref>W188:W189 W78:W84 W8:W14 W143:W170 W139:W140 W87:W137 W16:W25 W66:W76</xm:sqref>
        </x14:dataValidation>
        <x14:dataValidation type="list" allowBlank="1" showInputMessage="1" showErrorMessage="1" xr:uid="{00000000-0002-0000-0100-000005000000}">
          <x14:formula1>
            <xm:f>'CRITERIOS EVALUACIÓN'!$C$5:$C$6</xm:f>
          </x14:formula1>
          <xm:sqref>Q188:Q189 Q78:Q84 Q8:Q14 Q143:Q170 Q139:Q140 Q87:Q137 Q16:Q25 Q66:Q76</xm:sqref>
        </x14:dataValidation>
        <x14:dataValidation type="list" allowBlank="1" showInputMessage="1" showErrorMessage="1" xr:uid="{00000000-0002-0000-0100-000007000000}">
          <x14:formula1>
            <xm:f>'CRITERIOS EVALUACIÓN'!$C$7:$C$8</xm:f>
          </x14:formula1>
          <xm:sqref>R188:R189 R78:R84 R8:R14 R143:R170 R139:R140 R87:R137 R16:R25 R66:R76</xm:sqref>
        </x14:dataValidation>
        <x14:dataValidation type="list" allowBlank="1" showInputMessage="1" showErrorMessage="1" xr:uid="{F7762916-ECAB-4C90-8526-DE06EAE50094}">
          <x14:formula1>
            <xm:f>'Y:\AÑO 2019\5. RIESGOS\[0MAPA INSTITUCIONAL DE RIESGOS 2019 V4 SeguimientoDireccionamientoEstratégicoOTI28082019.xlsx]DISEÑO DE CONTROLES'!#REF!</xm:f>
          </x14:formula1>
          <xm:sqref>AB108 AB78:AB85 AB87 AB21:AB25 AB66:AB76</xm:sqref>
        </x14:dataValidation>
        <x14:dataValidation type="list" allowBlank="1" showInputMessage="1" showErrorMessage="1" xr:uid="{00000000-0002-0000-0100-000004000000}">
          <x14:formula1>
            <xm:f>'DISEÑO DE CONTROLES'!$C$6:$C$8</xm:f>
          </x14:formula1>
          <xm:sqref>AB188:AB189 AB78:AB85 AB8:AB14 AB143:AB170 AB139:AB140 AB87:AB137 AB16:AB25 AB66:AB76</xm:sqref>
        </x14:dataValidation>
        <x14:dataValidation type="list" allowBlank="1" showInputMessage="1" showErrorMessage="1" xr:uid="{00000000-0002-0000-0100-00000B000000}">
          <x14:formula1>
            <xm:f>'CRITERIOS EVALUACIÓN'!$C$18:$C$20</xm:f>
          </x14:formula1>
          <xm:sqref>Y188:Y189 Y78:Y84 Y8:Y14 Y143:Y170 Y139:Y140 Y87:Y137 Y16:Y25 Y66:Y76</xm:sqref>
        </x14:dataValidation>
        <x14:dataValidation type="list" allowBlank="1" showInputMessage="1" showErrorMessage="1" xr:uid="{6DDCC8C8-33C1-451E-AB6D-A586049A95DF}">
          <x14:formula1>
            <xm:f>'https://dpsco-my.sharepoint.com/personal/jaime_valderrama_prosperidadsocial_gov_co/Documents/[ANÁLISIS RIESGOS EQUIDAD DIGITAL ABR_2019.xlsm]CONVENCIONES '!#REF!</xm:f>
          </x14:formula1>
          <xm:sqref>L108 L78:L82 L75:L76 L87 L21:L25 L66:L73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0:P29"/>
  <sheetViews>
    <sheetView showGridLines="0" topLeftCell="A2" workbookViewId="0">
      <selection activeCell="Q21" sqref="Q21"/>
    </sheetView>
  </sheetViews>
  <sheetFormatPr baseColWidth="10" defaultRowHeight="15"/>
  <cols>
    <col min="2" max="2" width="20.42578125" customWidth="1"/>
    <col min="10" max="10" width="18.42578125" customWidth="1"/>
    <col min="15" max="15" width="13.85546875" customWidth="1"/>
  </cols>
  <sheetData>
    <row r="20" spans="2:16">
      <c r="B20" s="49" t="s">
        <v>21</v>
      </c>
      <c r="J20" s="49" t="s">
        <v>63</v>
      </c>
      <c r="O20" s="49" t="s">
        <v>359</v>
      </c>
    </row>
    <row r="21" spans="2:16">
      <c r="B21" s="25" t="s">
        <v>61</v>
      </c>
      <c r="C21" s="49">
        <f>SUM(C22:C29)</f>
        <v>100</v>
      </c>
      <c r="J21" t="s">
        <v>61</v>
      </c>
      <c r="K21" s="49">
        <f>SUM(K22:K29)</f>
        <v>100</v>
      </c>
      <c r="O21" t="s">
        <v>61</v>
      </c>
      <c r="P21" s="49">
        <f>SUM(P22:P24)</f>
        <v>177</v>
      </c>
    </row>
    <row r="22" spans="2:16">
      <c r="B22" s="25" t="s">
        <v>215</v>
      </c>
      <c r="C22" s="200">
        <v>27</v>
      </c>
      <c r="J22" s="22" t="s">
        <v>64</v>
      </c>
      <c r="K22">
        <v>47</v>
      </c>
      <c r="O22" t="s">
        <v>360</v>
      </c>
      <c r="P22">
        <v>153</v>
      </c>
    </row>
    <row r="23" spans="2:16">
      <c r="B23" s="25" t="s">
        <v>26</v>
      </c>
      <c r="C23" s="200">
        <v>26</v>
      </c>
      <c r="J23" s="22" t="s">
        <v>66</v>
      </c>
      <c r="K23">
        <v>29</v>
      </c>
      <c r="O23" t="s">
        <v>361</v>
      </c>
      <c r="P23">
        <v>16</v>
      </c>
    </row>
    <row r="24" spans="2:16">
      <c r="B24" s="25" t="s">
        <v>62</v>
      </c>
      <c r="C24" s="200">
        <v>18</v>
      </c>
      <c r="J24" s="22" t="s">
        <v>65</v>
      </c>
      <c r="K24">
        <v>14</v>
      </c>
      <c r="O24" t="s">
        <v>362</v>
      </c>
      <c r="P24">
        <v>8</v>
      </c>
    </row>
    <row r="25" spans="2:16">
      <c r="B25" s="25" t="s">
        <v>25</v>
      </c>
      <c r="C25" s="200">
        <v>12</v>
      </c>
      <c r="J25" s="22" t="s">
        <v>67</v>
      </c>
      <c r="K25">
        <v>10</v>
      </c>
    </row>
    <row r="26" spans="2:16">
      <c r="B26" s="25" t="s">
        <v>27</v>
      </c>
      <c r="C26" s="200">
        <v>7</v>
      </c>
    </row>
    <row r="27" spans="2:16">
      <c r="B27" s="25" t="s">
        <v>29</v>
      </c>
      <c r="C27" s="200">
        <v>6</v>
      </c>
    </row>
    <row r="28" spans="2:16">
      <c r="B28" s="25" t="s">
        <v>28</v>
      </c>
      <c r="C28" s="200">
        <v>2</v>
      </c>
    </row>
    <row r="29" spans="2:16">
      <c r="B29" s="25" t="s">
        <v>30</v>
      </c>
      <c r="C29" s="25">
        <v>2</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1"/>
  <sheetViews>
    <sheetView showGridLines="0" workbookViewId="0">
      <selection activeCell="C8" sqref="C8:D8"/>
    </sheetView>
  </sheetViews>
  <sheetFormatPr baseColWidth="10" defaultRowHeight="15"/>
  <cols>
    <col min="1" max="1" width="23.85546875" customWidth="1"/>
    <col min="2" max="2" width="30.28515625" customWidth="1"/>
    <col min="3" max="3" width="36.28515625" customWidth="1"/>
    <col min="4" max="4" width="27.42578125" customWidth="1"/>
  </cols>
  <sheetData>
    <row r="1" spans="1:4" s="1" customFormat="1" ht="25.5" customHeight="1">
      <c r="A1" s="566"/>
      <c r="B1" s="567" t="s">
        <v>57</v>
      </c>
      <c r="C1" s="567"/>
      <c r="D1" s="112" t="s">
        <v>387</v>
      </c>
    </row>
    <row r="2" spans="1:4" s="1" customFormat="1" ht="25.5" customHeight="1">
      <c r="A2" s="566"/>
      <c r="B2" s="567"/>
      <c r="C2" s="567"/>
      <c r="D2" s="112" t="s">
        <v>68</v>
      </c>
    </row>
    <row r="3" spans="1:4" s="1" customFormat="1" ht="25.5" customHeight="1">
      <c r="A3" s="566"/>
      <c r="B3" s="567" t="s">
        <v>56</v>
      </c>
      <c r="C3" s="567"/>
      <c r="D3" s="112" t="s">
        <v>388</v>
      </c>
    </row>
    <row r="4" spans="1:4">
      <c r="A4" s="113"/>
      <c r="B4" s="113"/>
      <c r="C4" s="113"/>
      <c r="D4" s="113"/>
    </row>
    <row r="5" spans="1:4" ht="25.5" customHeight="1">
      <c r="A5" s="568" t="s">
        <v>379</v>
      </c>
      <c r="B5" s="568"/>
      <c r="C5" s="568"/>
      <c r="D5" s="568"/>
    </row>
    <row r="6" spans="1:4">
      <c r="A6" s="110" t="s">
        <v>380</v>
      </c>
      <c r="B6" s="110" t="s">
        <v>381</v>
      </c>
      <c r="C6" s="569" t="s">
        <v>382</v>
      </c>
      <c r="D6" s="569"/>
    </row>
    <row r="7" spans="1:4" ht="83.25" customHeight="1">
      <c r="A7" s="111">
        <v>2</v>
      </c>
      <c r="B7" s="114">
        <v>43891</v>
      </c>
      <c r="C7" s="565" t="s">
        <v>864</v>
      </c>
      <c r="D7" s="565"/>
    </row>
    <row r="8" spans="1:4" ht="71.25" customHeight="1">
      <c r="A8" s="111">
        <v>3</v>
      </c>
      <c r="B8" s="114">
        <v>44044</v>
      </c>
      <c r="C8" s="565" t="s">
        <v>1031</v>
      </c>
      <c r="D8" s="565"/>
    </row>
    <row r="9" spans="1:4">
      <c r="A9" s="111"/>
      <c r="B9" s="111"/>
      <c r="C9" s="565"/>
      <c r="D9" s="565"/>
    </row>
    <row r="10" spans="1:4">
      <c r="A10" s="111"/>
      <c r="B10" s="111"/>
      <c r="C10" s="565"/>
      <c r="D10" s="565"/>
    </row>
    <row r="11" spans="1:4">
      <c r="A11" s="111"/>
      <c r="B11" s="111"/>
      <c r="C11" s="565"/>
      <c r="D11" s="565"/>
    </row>
  </sheetData>
  <mergeCells count="10">
    <mergeCell ref="C11:D11"/>
    <mergeCell ref="C10:D10"/>
    <mergeCell ref="C8:D8"/>
    <mergeCell ref="C9:D9"/>
    <mergeCell ref="A1:A3"/>
    <mergeCell ref="B1:C2"/>
    <mergeCell ref="B3:C3"/>
    <mergeCell ref="A5:D5"/>
    <mergeCell ref="C6:D6"/>
    <mergeCell ref="C7:D7"/>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3"/>
  <dimension ref="A1:O75"/>
  <sheetViews>
    <sheetView topLeftCell="A5" workbookViewId="0">
      <selection activeCell="C8" sqref="C8"/>
    </sheetView>
  </sheetViews>
  <sheetFormatPr baseColWidth="10" defaultRowHeight="15"/>
  <cols>
    <col min="1" max="1" width="18.42578125" customWidth="1"/>
    <col min="2" max="2" width="17.42578125" customWidth="1"/>
    <col min="3" max="5" width="15.7109375" customWidth="1"/>
    <col min="6" max="6" width="14.42578125" customWidth="1"/>
    <col min="8" max="8" width="29.7109375" customWidth="1"/>
    <col min="9" max="9" width="13.42578125" customWidth="1"/>
    <col min="10" max="10" width="16.28515625" customWidth="1"/>
    <col min="12" max="15" width="11.42578125" style="95"/>
  </cols>
  <sheetData>
    <row r="1" spans="1:15" s="1" customFormat="1" ht="16.5" customHeight="1">
      <c r="A1" s="586"/>
      <c r="B1" s="589" t="s">
        <v>37</v>
      </c>
      <c r="C1" s="590"/>
      <c r="D1" s="591"/>
      <c r="E1" s="580" t="s">
        <v>39</v>
      </c>
      <c r="F1" s="581"/>
      <c r="L1" s="94"/>
      <c r="M1" s="94"/>
      <c r="N1" s="94"/>
      <c r="O1" s="94"/>
    </row>
    <row r="2" spans="1:15" s="1" customFormat="1" ht="16.5" customHeight="1">
      <c r="A2" s="587"/>
      <c r="B2" s="592"/>
      <c r="C2" s="593"/>
      <c r="D2" s="594"/>
      <c r="E2" s="582" t="s">
        <v>40</v>
      </c>
      <c r="F2" s="583"/>
      <c r="L2" s="94"/>
      <c r="M2" s="94"/>
      <c r="N2" s="94"/>
      <c r="O2" s="94"/>
    </row>
    <row r="3" spans="1:15" s="1" customFormat="1" ht="23.25" customHeight="1" thickBot="1">
      <c r="A3" s="588"/>
      <c r="B3" s="595" t="s">
        <v>22</v>
      </c>
      <c r="C3" s="596"/>
      <c r="D3" s="597"/>
      <c r="E3" s="584" t="s">
        <v>41</v>
      </c>
      <c r="F3" s="585"/>
      <c r="L3" s="94"/>
      <c r="M3" s="94"/>
      <c r="N3" s="94"/>
      <c r="O3" s="94"/>
    </row>
    <row r="4" spans="1:15" ht="23.25" customHeight="1" thickBot="1">
      <c r="A4" s="598" t="s">
        <v>38</v>
      </c>
      <c r="B4" s="598"/>
      <c r="C4" s="598"/>
      <c r="D4" s="598"/>
      <c r="E4" s="598"/>
      <c r="F4" s="598"/>
      <c r="J4" s="602" t="s">
        <v>4</v>
      </c>
      <c r="K4" s="599" t="s">
        <v>5</v>
      </c>
      <c r="L4" s="600"/>
      <c r="M4" s="600"/>
      <c r="N4" s="600"/>
      <c r="O4" s="601"/>
    </row>
    <row r="5" spans="1:15" ht="19.5" customHeight="1" thickBot="1">
      <c r="A5" s="602" t="s">
        <v>4</v>
      </c>
      <c r="B5" s="599" t="s">
        <v>5</v>
      </c>
      <c r="C5" s="600"/>
      <c r="D5" s="600"/>
      <c r="E5" s="600"/>
      <c r="F5" s="601"/>
      <c r="J5" s="603"/>
      <c r="K5" s="39" t="s">
        <v>51</v>
      </c>
      <c r="L5" s="40" t="s">
        <v>48</v>
      </c>
      <c r="M5" s="40" t="s">
        <v>8</v>
      </c>
      <c r="N5" s="40" t="s">
        <v>49</v>
      </c>
      <c r="O5" s="41" t="s">
        <v>50</v>
      </c>
    </row>
    <row r="6" spans="1:15" ht="15.75" thickBot="1">
      <c r="A6" s="603"/>
      <c r="B6" s="39" t="s">
        <v>51</v>
      </c>
      <c r="C6" s="40" t="s">
        <v>48</v>
      </c>
      <c r="D6" s="40" t="s">
        <v>8</v>
      </c>
      <c r="E6" s="40" t="s">
        <v>49</v>
      </c>
      <c r="F6" s="41" t="s">
        <v>50</v>
      </c>
      <c r="J6" s="36" t="s">
        <v>42</v>
      </c>
      <c r="K6" s="63" t="s">
        <v>167</v>
      </c>
      <c r="L6" s="66" t="s">
        <v>168</v>
      </c>
      <c r="M6" s="69" t="s">
        <v>182</v>
      </c>
      <c r="N6" s="69" t="s">
        <v>183</v>
      </c>
      <c r="O6" s="70" t="s">
        <v>186</v>
      </c>
    </row>
    <row r="7" spans="1:15" ht="19.5" customHeight="1">
      <c r="A7" s="36" t="s">
        <v>42</v>
      </c>
      <c r="B7" s="63" t="s">
        <v>167</v>
      </c>
      <c r="C7" s="66" t="s">
        <v>168</v>
      </c>
      <c r="D7" s="69" t="s">
        <v>182</v>
      </c>
      <c r="E7" s="69" t="s">
        <v>183</v>
      </c>
      <c r="F7" s="70" t="s">
        <v>186</v>
      </c>
      <c r="J7" s="36" t="s">
        <v>43</v>
      </c>
      <c r="K7" s="64" t="s">
        <v>173</v>
      </c>
      <c r="L7" s="9" t="s">
        <v>169</v>
      </c>
      <c r="M7" s="9" t="s">
        <v>170</v>
      </c>
      <c r="N7" s="10" t="s">
        <v>184</v>
      </c>
      <c r="O7" s="6" t="s">
        <v>187</v>
      </c>
    </row>
    <row r="8" spans="1:15" ht="19.5" customHeight="1">
      <c r="A8" s="36" t="s">
        <v>43</v>
      </c>
      <c r="B8" s="64" t="s">
        <v>173</v>
      </c>
      <c r="C8" s="9" t="s">
        <v>169</v>
      </c>
      <c r="D8" s="9" t="s">
        <v>170</v>
      </c>
      <c r="E8" s="10" t="s">
        <v>184</v>
      </c>
      <c r="F8" s="6" t="s">
        <v>187</v>
      </c>
      <c r="J8" s="37" t="s">
        <v>44</v>
      </c>
      <c r="K8" s="45" t="s">
        <v>177</v>
      </c>
      <c r="L8" s="5" t="s">
        <v>174</v>
      </c>
      <c r="M8" s="9" t="s">
        <v>171</v>
      </c>
      <c r="N8" s="10" t="s">
        <v>185</v>
      </c>
      <c r="O8" s="70" t="s">
        <v>188</v>
      </c>
    </row>
    <row r="9" spans="1:15" ht="19.5" customHeight="1">
      <c r="A9" s="37" t="s">
        <v>44</v>
      </c>
      <c r="B9" s="45" t="s">
        <v>177</v>
      </c>
      <c r="C9" s="5" t="s">
        <v>174</v>
      </c>
      <c r="D9" s="9" t="s">
        <v>171</v>
      </c>
      <c r="E9" s="10" t="s">
        <v>185</v>
      </c>
      <c r="F9" s="70" t="s">
        <v>188</v>
      </c>
      <c r="J9" s="37" t="s">
        <v>45</v>
      </c>
      <c r="K9" s="45" t="s">
        <v>178</v>
      </c>
      <c r="L9" s="46" t="s">
        <v>180</v>
      </c>
      <c r="M9" s="5" t="s">
        <v>175</v>
      </c>
      <c r="N9" s="9" t="s">
        <v>172</v>
      </c>
      <c r="O9" s="6" t="s">
        <v>189</v>
      </c>
    </row>
    <row r="10" spans="1:15" ht="19.5" customHeight="1" thickBot="1">
      <c r="A10" s="37" t="s">
        <v>45</v>
      </c>
      <c r="B10" s="45" t="s">
        <v>178</v>
      </c>
      <c r="C10" s="46" t="s">
        <v>180</v>
      </c>
      <c r="D10" s="5" t="s">
        <v>175</v>
      </c>
      <c r="E10" s="9" t="s">
        <v>172</v>
      </c>
      <c r="F10" s="6" t="s">
        <v>189</v>
      </c>
      <c r="J10" s="38" t="s">
        <v>107</v>
      </c>
      <c r="K10" s="65" t="s">
        <v>179</v>
      </c>
      <c r="L10" s="67" t="s">
        <v>181</v>
      </c>
      <c r="M10" s="68" t="s">
        <v>176</v>
      </c>
      <c r="N10" s="8" t="s">
        <v>191</v>
      </c>
      <c r="O10" s="70" t="s">
        <v>190</v>
      </c>
    </row>
    <row r="11" spans="1:15" ht="19.5" customHeight="1" thickBot="1">
      <c r="A11" s="38" t="s">
        <v>107</v>
      </c>
      <c r="B11" s="65" t="s">
        <v>179</v>
      </c>
      <c r="C11" s="67" t="s">
        <v>181</v>
      </c>
      <c r="D11" s="68" t="s">
        <v>176</v>
      </c>
      <c r="E11" s="8" t="s">
        <v>191</v>
      </c>
      <c r="F11" s="70" t="s">
        <v>190</v>
      </c>
      <c r="I11" s="13"/>
    </row>
    <row r="12" spans="1:15" ht="7.5" customHeight="1" thickBot="1"/>
    <row r="13" spans="1:15">
      <c r="A13" s="604" t="s">
        <v>13</v>
      </c>
      <c r="B13" s="605"/>
      <c r="C13" s="605"/>
      <c r="D13" s="605"/>
      <c r="E13" s="605"/>
      <c r="F13" s="606"/>
      <c r="L13"/>
      <c r="M13"/>
      <c r="N13"/>
      <c r="O13"/>
    </row>
    <row r="14" spans="1:15">
      <c r="A14" s="607" t="s">
        <v>14</v>
      </c>
      <c r="B14" s="608"/>
      <c r="C14" s="608"/>
      <c r="D14" s="608"/>
      <c r="E14" s="608"/>
      <c r="F14" s="609"/>
      <c r="H14" t="str">
        <f>+I14&amp;J14</f>
        <v xml:space="preserve">RARA VEZINSIGNIFICANTE </v>
      </c>
      <c r="I14" s="14" t="s">
        <v>107</v>
      </c>
      <c r="J14" s="14" t="s">
        <v>51</v>
      </c>
      <c r="K14" s="4" t="s">
        <v>179</v>
      </c>
      <c r="L14"/>
      <c r="M14"/>
      <c r="N14"/>
      <c r="O14"/>
    </row>
    <row r="15" spans="1:15">
      <c r="A15" s="613" t="s">
        <v>15</v>
      </c>
      <c r="B15" s="614"/>
      <c r="C15" s="614"/>
      <c r="D15" s="614"/>
      <c r="E15" s="614"/>
      <c r="F15" s="615"/>
      <c r="H15" t="str">
        <f t="shared" ref="H15:H38" si="0">+I15&amp;J15</f>
        <v>RARA VEZMENOR</v>
      </c>
      <c r="I15" s="14" t="s">
        <v>107</v>
      </c>
      <c r="J15" s="15" t="s">
        <v>48</v>
      </c>
      <c r="K15" s="4" t="s">
        <v>181</v>
      </c>
      <c r="L15" s="104"/>
      <c r="M15"/>
      <c r="N15"/>
      <c r="O15"/>
    </row>
    <row r="16" spans="1:15" ht="15.75" thickBot="1">
      <c r="A16" s="610" t="s">
        <v>16</v>
      </c>
      <c r="B16" s="611"/>
      <c r="C16" s="611"/>
      <c r="D16" s="611"/>
      <c r="E16" s="611"/>
      <c r="F16" s="612"/>
      <c r="H16" t="str">
        <f t="shared" si="0"/>
        <v>RARA VEZMODERADO</v>
      </c>
      <c r="I16" s="14" t="s">
        <v>107</v>
      </c>
      <c r="J16" s="15" t="s">
        <v>8</v>
      </c>
      <c r="K16" s="5" t="s">
        <v>176</v>
      </c>
      <c r="L16" s="104"/>
      <c r="M16"/>
      <c r="N16"/>
      <c r="O16"/>
    </row>
    <row r="17" spans="1:15" ht="15.75" thickBot="1">
      <c r="H17" t="str">
        <f t="shared" si="0"/>
        <v>RARA VEZMAYOR</v>
      </c>
      <c r="I17" s="14" t="s">
        <v>107</v>
      </c>
      <c r="J17" s="15" t="s">
        <v>49</v>
      </c>
      <c r="K17" s="9" t="s">
        <v>191</v>
      </c>
      <c r="L17" s="104"/>
      <c r="M17"/>
      <c r="N17"/>
      <c r="O17"/>
    </row>
    <row r="18" spans="1:15">
      <c r="A18" s="570" t="s">
        <v>17</v>
      </c>
      <c r="B18" s="571"/>
      <c r="C18" s="571"/>
      <c r="D18" s="571"/>
      <c r="E18" s="571"/>
      <c r="F18" s="572"/>
      <c r="H18" t="str">
        <f t="shared" si="0"/>
        <v>RARA VEZCATASTRÓFICO</v>
      </c>
      <c r="I18" s="14" t="s">
        <v>107</v>
      </c>
      <c r="J18" s="15" t="s">
        <v>87</v>
      </c>
      <c r="K18" s="10" t="s">
        <v>189</v>
      </c>
      <c r="L18" s="104"/>
      <c r="M18"/>
      <c r="N18"/>
      <c r="O18"/>
    </row>
    <row r="19" spans="1:15">
      <c r="A19" s="573"/>
      <c r="B19" s="574"/>
      <c r="C19" s="574"/>
      <c r="D19" s="574"/>
      <c r="E19" s="574"/>
      <c r="F19" s="575"/>
      <c r="H19" t="str">
        <f t="shared" si="0"/>
        <v xml:space="preserve">IMPROBABLEINSIGNIFICANTE </v>
      </c>
      <c r="I19" s="14" t="s">
        <v>45</v>
      </c>
      <c r="J19" s="14" t="s">
        <v>51</v>
      </c>
      <c r="K19" s="4" t="s">
        <v>178</v>
      </c>
      <c r="L19" s="104"/>
      <c r="M19"/>
      <c r="N19"/>
      <c r="O19"/>
    </row>
    <row r="20" spans="1:15">
      <c r="A20" s="573"/>
      <c r="B20" s="574"/>
      <c r="C20" s="574"/>
      <c r="D20" s="574"/>
      <c r="E20" s="574"/>
      <c r="F20" s="575"/>
      <c r="H20" t="str">
        <f t="shared" si="0"/>
        <v>IMPROBABLEMENOR</v>
      </c>
      <c r="I20" s="14" t="s">
        <v>45</v>
      </c>
      <c r="J20" s="15" t="s">
        <v>48</v>
      </c>
      <c r="K20" s="4" t="s">
        <v>180</v>
      </c>
      <c r="L20" s="104"/>
      <c r="M20"/>
      <c r="N20"/>
      <c r="O20"/>
    </row>
    <row r="21" spans="1:15" ht="15.75" thickBot="1">
      <c r="A21" s="576"/>
      <c r="B21" s="577"/>
      <c r="C21" s="577"/>
      <c r="D21" s="577"/>
      <c r="E21" s="577"/>
      <c r="F21" s="578"/>
      <c r="H21" t="str">
        <f t="shared" si="0"/>
        <v>IMPROBABLEMODERADO</v>
      </c>
      <c r="I21" s="14" t="s">
        <v>45</v>
      </c>
      <c r="J21" s="15" t="s">
        <v>8</v>
      </c>
      <c r="K21" s="5" t="s">
        <v>175</v>
      </c>
      <c r="L21"/>
      <c r="M21"/>
      <c r="N21"/>
      <c r="O21"/>
    </row>
    <row r="22" spans="1:15" ht="15" customHeight="1">
      <c r="A22" s="570" t="s">
        <v>18</v>
      </c>
      <c r="B22" s="571"/>
      <c r="C22" s="571"/>
      <c r="D22" s="571"/>
      <c r="E22" s="571"/>
      <c r="F22" s="572"/>
      <c r="H22" t="str">
        <f t="shared" si="0"/>
        <v>IMPROBABLEMAYOR</v>
      </c>
      <c r="I22" s="14" t="s">
        <v>45</v>
      </c>
      <c r="J22" s="15" t="s">
        <v>49</v>
      </c>
      <c r="K22" s="9" t="s">
        <v>172</v>
      </c>
      <c r="L22"/>
      <c r="M22"/>
      <c r="N22"/>
      <c r="O22"/>
    </row>
    <row r="23" spans="1:15">
      <c r="A23" s="573"/>
      <c r="B23" s="574"/>
      <c r="C23" s="574"/>
      <c r="D23" s="574"/>
      <c r="E23" s="574"/>
      <c r="F23" s="575"/>
      <c r="H23" t="str">
        <f t="shared" si="0"/>
        <v>IMPROBABLECATASTRÓFICO</v>
      </c>
      <c r="I23" s="14" t="s">
        <v>45</v>
      </c>
      <c r="J23" s="15" t="s">
        <v>87</v>
      </c>
      <c r="K23" s="10" t="s">
        <v>189</v>
      </c>
      <c r="L23"/>
      <c r="M23"/>
      <c r="N23"/>
      <c r="O23"/>
    </row>
    <row r="24" spans="1:15">
      <c r="A24" s="573"/>
      <c r="B24" s="574"/>
      <c r="C24" s="574"/>
      <c r="D24" s="574"/>
      <c r="E24" s="574"/>
      <c r="F24" s="575"/>
      <c r="H24" t="str">
        <f t="shared" si="0"/>
        <v xml:space="preserve">POSIBLEINSIGNIFICANTE </v>
      </c>
      <c r="I24" s="14" t="s">
        <v>44</v>
      </c>
      <c r="J24" s="14" t="s">
        <v>51</v>
      </c>
      <c r="K24" s="4" t="s">
        <v>177</v>
      </c>
      <c r="L24"/>
      <c r="M24"/>
      <c r="N24"/>
      <c r="O24"/>
    </row>
    <row r="25" spans="1:15">
      <c r="A25" s="573"/>
      <c r="B25" s="574"/>
      <c r="C25" s="574"/>
      <c r="D25" s="574"/>
      <c r="E25" s="574"/>
      <c r="F25" s="575"/>
      <c r="H25" t="str">
        <f t="shared" si="0"/>
        <v>POSIBLEMENOR</v>
      </c>
      <c r="I25" s="14" t="s">
        <v>44</v>
      </c>
      <c r="J25" s="15" t="s">
        <v>48</v>
      </c>
      <c r="K25" s="5" t="s">
        <v>174</v>
      </c>
      <c r="L25"/>
      <c r="M25"/>
      <c r="N25"/>
      <c r="O25"/>
    </row>
    <row r="26" spans="1:15">
      <c r="A26" s="573"/>
      <c r="B26" s="574"/>
      <c r="C26" s="574"/>
      <c r="D26" s="574"/>
      <c r="E26" s="574"/>
      <c r="F26" s="575"/>
      <c r="H26" t="str">
        <f t="shared" si="0"/>
        <v>POSIBLEMODERADO</v>
      </c>
      <c r="I26" s="14" t="s">
        <v>44</v>
      </c>
      <c r="J26" s="15" t="s">
        <v>8</v>
      </c>
      <c r="K26" s="9" t="s">
        <v>171</v>
      </c>
      <c r="L26"/>
      <c r="M26"/>
      <c r="N26"/>
      <c r="O26"/>
    </row>
    <row r="27" spans="1:15" ht="15.75" thickBot="1">
      <c r="A27" s="576"/>
      <c r="B27" s="577"/>
      <c r="C27" s="577"/>
      <c r="D27" s="577"/>
      <c r="E27" s="577"/>
      <c r="F27" s="578"/>
      <c r="H27" t="str">
        <f t="shared" si="0"/>
        <v>POSIBLEMAYOR</v>
      </c>
      <c r="I27" s="14" t="s">
        <v>44</v>
      </c>
      <c r="J27" s="15" t="s">
        <v>49</v>
      </c>
      <c r="K27" s="71" t="s">
        <v>185</v>
      </c>
      <c r="L27"/>
      <c r="M27"/>
      <c r="N27"/>
      <c r="O27"/>
    </row>
    <row r="28" spans="1:15">
      <c r="A28" s="570" t="s">
        <v>19</v>
      </c>
      <c r="B28" s="571"/>
      <c r="C28" s="571"/>
      <c r="D28" s="571"/>
      <c r="E28" s="571"/>
      <c r="F28" s="572"/>
      <c r="H28" t="str">
        <f t="shared" si="0"/>
        <v>POSIBLECATASTRÓFICO</v>
      </c>
      <c r="I28" s="14" t="s">
        <v>44</v>
      </c>
      <c r="J28" s="15" t="s">
        <v>87</v>
      </c>
      <c r="K28" s="10" t="s">
        <v>188</v>
      </c>
      <c r="L28"/>
      <c r="M28"/>
      <c r="N28"/>
      <c r="O28"/>
    </row>
    <row r="29" spans="1:15">
      <c r="A29" s="573"/>
      <c r="B29" s="574"/>
      <c r="C29" s="574"/>
      <c r="D29" s="574"/>
      <c r="E29" s="574"/>
      <c r="F29" s="575"/>
      <c r="H29" t="str">
        <f t="shared" si="0"/>
        <v xml:space="preserve">PROBABLEINSIGNIFICANTE </v>
      </c>
      <c r="I29" s="14" t="s">
        <v>43</v>
      </c>
      <c r="J29" s="14" t="s">
        <v>51</v>
      </c>
      <c r="K29" s="5" t="s">
        <v>173</v>
      </c>
      <c r="L29"/>
      <c r="M29"/>
      <c r="N29"/>
      <c r="O29"/>
    </row>
    <row r="30" spans="1:15">
      <c r="A30" s="573"/>
      <c r="B30" s="574"/>
      <c r="C30" s="574"/>
      <c r="D30" s="574"/>
      <c r="E30" s="574"/>
      <c r="F30" s="575"/>
      <c r="H30" t="str">
        <f t="shared" si="0"/>
        <v>PROBABLEMENOR</v>
      </c>
      <c r="I30" s="14" t="s">
        <v>43</v>
      </c>
      <c r="J30" s="15" t="s">
        <v>48</v>
      </c>
      <c r="K30" s="9" t="s">
        <v>169</v>
      </c>
      <c r="L30"/>
      <c r="M30"/>
      <c r="N30"/>
      <c r="O30"/>
    </row>
    <row r="31" spans="1:15">
      <c r="A31" s="573"/>
      <c r="B31" s="574"/>
      <c r="C31" s="574"/>
      <c r="D31" s="574"/>
      <c r="E31" s="574"/>
      <c r="F31" s="575"/>
      <c r="H31" t="str">
        <f t="shared" si="0"/>
        <v>PROBABLEMODERADO</v>
      </c>
      <c r="I31" s="14" t="s">
        <v>43</v>
      </c>
      <c r="J31" s="15" t="s">
        <v>8</v>
      </c>
      <c r="K31" s="10" t="s">
        <v>170</v>
      </c>
      <c r="L31"/>
      <c r="M31"/>
      <c r="N31"/>
      <c r="O31"/>
    </row>
    <row r="32" spans="1:15">
      <c r="A32" s="573"/>
      <c r="B32" s="574"/>
      <c r="C32" s="574"/>
      <c r="D32" s="574"/>
      <c r="E32" s="574"/>
      <c r="F32" s="575"/>
      <c r="H32" t="str">
        <f t="shared" si="0"/>
        <v>PROBABLEMAYOR</v>
      </c>
      <c r="I32" s="14" t="s">
        <v>43</v>
      </c>
      <c r="J32" s="15" t="s">
        <v>49</v>
      </c>
      <c r="K32" s="10" t="s">
        <v>184</v>
      </c>
      <c r="L32"/>
      <c r="M32"/>
      <c r="N32"/>
      <c r="O32"/>
    </row>
    <row r="33" spans="1:15" ht="15.75" thickBot="1">
      <c r="A33" s="576"/>
      <c r="B33" s="577"/>
      <c r="C33" s="577"/>
      <c r="D33" s="577"/>
      <c r="E33" s="577"/>
      <c r="F33" s="578"/>
      <c r="H33" t="str">
        <f t="shared" si="0"/>
        <v>PROBABLECATASTRÓFICO</v>
      </c>
      <c r="I33" s="14" t="s">
        <v>43</v>
      </c>
      <c r="J33" s="15" t="s">
        <v>87</v>
      </c>
      <c r="K33" s="10" t="s">
        <v>187</v>
      </c>
      <c r="L33"/>
      <c r="M33"/>
      <c r="N33"/>
      <c r="O33"/>
    </row>
    <row r="34" spans="1:15">
      <c r="A34" s="570" t="s">
        <v>20</v>
      </c>
      <c r="B34" s="571"/>
      <c r="C34" s="571"/>
      <c r="D34" s="571"/>
      <c r="E34" s="571"/>
      <c r="F34" s="572"/>
      <c r="H34" t="str">
        <f t="shared" si="0"/>
        <v xml:space="preserve">CASI SEGUROINSIGNIFICANTE </v>
      </c>
      <c r="I34" s="14" t="s">
        <v>42</v>
      </c>
      <c r="J34" s="14" t="s">
        <v>51</v>
      </c>
      <c r="K34" s="9" t="s">
        <v>167</v>
      </c>
      <c r="L34"/>
      <c r="M34"/>
      <c r="N34"/>
      <c r="O34"/>
    </row>
    <row r="35" spans="1:15">
      <c r="A35" s="573"/>
      <c r="B35" s="574"/>
      <c r="C35" s="574"/>
      <c r="D35" s="574"/>
      <c r="E35" s="574"/>
      <c r="F35" s="575"/>
      <c r="H35" t="str">
        <f t="shared" si="0"/>
        <v>CASI SEGUROMENOR</v>
      </c>
      <c r="I35" s="14" t="s">
        <v>42</v>
      </c>
      <c r="J35" s="15" t="s">
        <v>48</v>
      </c>
      <c r="K35" s="9" t="s">
        <v>168</v>
      </c>
      <c r="L35"/>
      <c r="M35"/>
      <c r="N35"/>
      <c r="O35"/>
    </row>
    <row r="36" spans="1:15">
      <c r="A36" s="573"/>
      <c r="B36" s="574"/>
      <c r="C36" s="574"/>
      <c r="D36" s="574"/>
      <c r="E36" s="574"/>
      <c r="F36" s="575"/>
      <c r="H36" t="str">
        <f t="shared" si="0"/>
        <v>CASI SEGUROMODERADO</v>
      </c>
      <c r="I36" s="14" t="s">
        <v>42</v>
      </c>
      <c r="J36" s="15" t="s">
        <v>8</v>
      </c>
      <c r="K36" s="10" t="s">
        <v>182</v>
      </c>
      <c r="L36"/>
      <c r="M36"/>
      <c r="N36"/>
      <c r="O36"/>
    </row>
    <row r="37" spans="1:15">
      <c r="A37" s="573"/>
      <c r="B37" s="574"/>
      <c r="C37" s="574"/>
      <c r="D37" s="574"/>
      <c r="E37" s="574"/>
      <c r="F37" s="575"/>
      <c r="H37" t="str">
        <f t="shared" si="0"/>
        <v>CASI SEGUROMAYOR</v>
      </c>
      <c r="I37" s="14" t="s">
        <v>42</v>
      </c>
      <c r="J37" s="15" t="s">
        <v>49</v>
      </c>
      <c r="K37" s="10" t="s">
        <v>183</v>
      </c>
      <c r="L37"/>
      <c r="M37"/>
      <c r="N37"/>
      <c r="O37"/>
    </row>
    <row r="38" spans="1:15">
      <c r="A38" s="573"/>
      <c r="B38" s="574"/>
      <c r="C38" s="574"/>
      <c r="D38" s="574"/>
      <c r="E38" s="574"/>
      <c r="F38" s="575"/>
      <c r="H38" t="str">
        <f t="shared" si="0"/>
        <v>CASI SEGUROCATASTRÓFICO</v>
      </c>
      <c r="I38" s="14" t="s">
        <v>42</v>
      </c>
      <c r="J38" s="15" t="s">
        <v>87</v>
      </c>
      <c r="K38" s="10" t="s">
        <v>186</v>
      </c>
      <c r="L38"/>
      <c r="M38"/>
      <c r="N38"/>
      <c r="O38"/>
    </row>
    <row r="39" spans="1:15" ht="15.75" thickBot="1">
      <c r="A39" s="576"/>
      <c r="B39" s="577"/>
      <c r="C39" s="577"/>
      <c r="D39" s="577"/>
      <c r="E39" s="577"/>
      <c r="F39" s="578"/>
      <c r="L39"/>
      <c r="M39"/>
      <c r="N39"/>
      <c r="O39"/>
    </row>
    <row r="40" spans="1:15">
      <c r="L40"/>
      <c r="M40"/>
      <c r="N40"/>
      <c r="O40"/>
    </row>
    <row r="41" spans="1:15">
      <c r="A41" s="579" t="s">
        <v>24</v>
      </c>
      <c r="B41" s="579"/>
      <c r="C41" s="579"/>
      <c r="D41" s="579"/>
      <c r="L41"/>
      <c r="M41"/>
      <c r="N41"/>
      <c r="O41"/>
    </row>
    <row r="42" spans="1:15">
      <c r="A42" s="47" t="str">
        <f>+'CONVENCIONES '!B43</f>
        <v>DIRECCIONAMIENTO ESTRATÉGICO</v>
      </c>
      <c r="B42" s="47"/>
      <c r="C42" s="47"/>
      <c r="D42" s="47"/>
      <c r="L42"/>
      <c r="M42"/>
      <c r="N42"/>
      <c r="O42"/>
    </row>
    <row r="43" spans="1:15">
      <c r="A43" s="47" t="str">
        <f>+'CONVENCIONES '!B44</f>
        <v>COMUNICACIONES</v>
      </c>
      <c r="B43" s="47"/>
      <c r="C43" s="47"/>
      <c r="D43" s="47"/>
      <c r="L43"/>
      <c r="M43"/>
      <c r="N43"/>
      <c r="O43"/>
    </row>
    <row r="44" spans="1:15">
      <c r="A44" s="47" t="str">
        <f>+'CONVENCIONES '!B45</f>
        <v>FORMULACIÓN DE POLÍTICA</v>
      </c>
      <c r="B44" s="47"/>
      <c r="C44" s="47"/>
      <c r="D44" s="47"/>
      <c r="L44"/>
      <c r="M44"/>
      <c r="N44"/>
      <c r="O44"/>
    </row>
    <row r="45" spans="1:15">
      <c r="A45" s="47" t="str">
        <f>+'CONVENCIONES '!B46</f>
        <v>GESTIÓN Y ARTICULACIÓN DE LA OFERTA</v>
      </c>
      <c r="B45" s="47"/>
      <c r="C45" s="47"/>
      <c r="D45" s="47"/>
      <c r="L45"/>
      <c r="M45"/>
      <c r="N45"/>
      <c r="O45"/>
    </row>
    <row r="46" spans="1:15">
      <c r="A46" s="47" t="str">
        <f>+'CONVENCIONES '!B47</f>
        <v>GESTIÓN PARA LA INCLUSIÓN SOCIAL</v>
      </c>
      <c r="B46" s="47"/>
      <c r="C46" s="47"/>
      <c r="D46" s="47"/>
      <c r="L46"/>
      <c r="M46"/>
      <c r="N46"/>
      <c r="O46"/>
    </row>
    <row r="47" spans="1:15">
      <c r="A47" s="47" t="str">
        <f>+'CONVENCIONES '!B48</f>
        <v>GESTIÓN DE ACOMPAÑAMIENTO</v>
      </c>
      <c r="B47" s="47"/>
      <c r="C47" s="47"/>
      <c r="D47" s="47"/>
      <c r="L47"/>
      <c r="M47"/>
      <c r="N47"/>
      <c r="O47"/>
    </row>
    <row r="48" spans="1:15">
      <c r="A48" s="47" t="str">
        <f>+'CONVENCIONES '!B49</f>
        <v>PARTICIPACIÓN Y SERVICIO AL CIUDADANO</v>
      </c>
      <c r="B48" s="47"/>
      <c r="C48" s="47"/>
      <c r="D48" s="47"/>
      <c r="L48"/>
      <c r="M48"/>
      <c r="N48"/>
      <c r="O48"/>
    </row>
    <row r="49" spans="1:15">
      <c r="A49" s="47" t="str">
        <f>+'CONVENCIONES '!B50</f>
        <v>GESTIÓN DE INFORMACIÓN</v>
      </c>
      <c r="B49" s="47"/>
      <c r="C49" s="47"/>
      <c r="D49" s="47"/>
      <c r="L49"/>
      <c r="M49"/>
      <c r="N49"/>
      <c r="O49"/>
    </row>
    <row r="50" spans="1:15">
      <c r="A50" s="47" t="str">
        <f>+'CONVENCIONES '!B51</f>
        <v>SEGUIMIENTO Y EVALUACIÓN DE LA POLÍTICA</v>
      </c>
      <c r="B50" s="47"/>
      <c r="C50" s="47"/>
      <c r="D50" s="47"/>
      <c r="L50"/>
      <c r="M50"/>
      <c r="N50"/>
      <c r="O50"/>
    </row>
    <row r="51" spans="1:15">
      <c r="A51" s="47" t="str">
        <f>+'CONVENCIONES '!B52</f>
        <v>GESTIÓN DE TALENTO HUMANO</v>
      </c>
      <c r="B51" s="47"/>
      <c r="C51" s="47"/>
      <c r="D51" s="47"/>
      <c r="L51"/>
      <c r="M51"/>
      <c r="N51"/>
      <c r="O51"/>
    </row>
    <row r="52" spans="1:15">
      <c r="A52" s="47" t="str">
        <f>+'CONVENCIONES '!B53</f>
        <v>GESTIÓN FINANCIERA</v>
      </c>
      <c r="B52" s="47"/>
      <c r="C52" s="47"/>
      <c r="D52" s="47"/>
      <c r="L52"/>
      <c r="M52"/>
      <c r="N52"/>
      <c r="O52"/>
    </row>
    <row r="53" spans="1:15">
      <c r="A53" s="47" t="str">
        <f>+'CONVENCIONES '!B54</f>
        <v>GESTIÓN JURÍDICA</v>
      </c>
      <c r="B53" s="47"/>
      <c r="C53" s="47"/>
      <c r="D53" s="47"/>
      <c r="L53"/>
      <c r="M53"/>
      <c r="N53"/>
      <c r="O53"/>
    </row>
    <row r="54" spans="1:15">
      <c r="A54" s="47" t="str">
        <f>+'CONVENCIONES '!B55</f>
        <v>GESTIÓN DE ADQUISICIÓN DE BIENES Y SERVICIOS</v>
      </c>
      <c r="B54" s="47"/>
      <c r="C54" s="47"/>
      <c r="D54" s="47"/>
      <c r="L54"/>
      <c r="M54"/>
      <c r="N54"/>
      <c r="O54"/>
    </row>
    <row r="55" spans="1:15">
      <c r="A55" s="47" t="str">
        <f>+'CONVENCIONES '!B56</f>
        <v>GESTIÓN DOCUMENTAL</v>
      </c>
      <c r="B55" s="47"/>
      <c r="C55" s="47"/>
      <c r="D55" s="47"/>
      <c r="L55"/>
      <c r="M55"/>
      <c r="N55"/>
      <c r="O55"/>
    </row>
    <row r="56" spans="1:15">
      <c r="A56" s="47" t="str">
        <f>+'CONVENCIONES '!B57</f>
        <v>GESTIÓN DE ADMINISTRACIÓN LOGÍSTICA</v>
      </c>
      <c r="B56" s="47"/>
      <c r="C56" s="47"/>
      <c r="D56" s="47"/>
    </row>
    <row r="57" spans="1:15">
      <c r="A57" s="47" t="str">
        <f>+'CONVENCIONES '!B58</f>
        <v>GESTIÓN DE TECNOLOGÍA</v>
      </c>
      <c r="B57" s="47"/>
      <c r="C57" s="47"/>
      <c r="D57" s="47"/>
    </row>
    <row r="58" spans="1:15">
      <c r="A58" s="47" t="str">
        <f>+'CONVENCIONES '!B59</f>
        <v>SEGUIMIENTO Y EVALUACIÓN AL SISTEMA DE CONTROL INTERNO</v>
      </c>
      <c r="B58" s="47"/>
      <c r="C58" s="47"/>
      <c r="D58" s="47"/>
    </row>
    <row r="60" spans="1:15">
      <c r="A60" s="579" t="s">
        <v>21</v>
      </c>
      <c r="B60" s="579"/>
    </row>
    <row r="61" spans="1:15">
      <c r="A61" s="47" t="str">
        <f>+'CONVENCIONES '!B62</f>
        <v>ESTRATÉGICO</v>
      </c>
      <c r="B61" s="48"/>
    </row>
    <row r="62" spans="1:15">
      <c r="A62" s="47" t="str">
        <f>+'CONVENCIONES '!B63</f>
        <v>OPERATIVO</v>
      </c>
      <c r="B62" s="48"/>
    </row>
    <row r="63" spans="1:15">
      <c r="A63" s="47" t="str">
        <f>+'CONVENCIONES '!B64</f>
        <v>CUMPLIMIENTO</v>
      </c>
      <c r="B63" s="48"/>
    </row>
    <row r="64" spans="1:15">
      <c r="A64" s="47" t="str">
        <f>+'CONVENCIONES '!B65</f>
        <v>IMAGEN</v>
      </c>
      <c r="B64" s="48"/>
    </row>
    <row r="65" spans="1:15">
      <c r="A65" s="47" t="str">
        <f>+'CONVENCIONES '!B66</f>
        <v>FINANCIERO</v>
      </c>
      <c r="B65" s="48"/>
    </row>
    <row r="66" spans="1:15">
      <c r="A66" s="47" t="str">
        <f>+'CONVENCIONES '!B67</f>
        <v>TECNOLÓGICO</v>
      </c>
      <c r="B66" s="48"/>
    </row>
    <row r="67" spans="1:15">
      <c r="A67" s="47" t="str">
        <f>+'CONVENCIONES '!B68</f>
        <v>CORRUPCIÓN</v>
      </c>
      <c r="B67" s="48"/>
    </row>
    <row r="69" spans="1:15" s="2" customFormat="1" ht="30">
      <c r="A69" s="11" t="s">
        <v>4</v>
      </c>
      <c r="B69" s="11" t="s">
        <v>5</v>
      </c>
      <c r="C69" s="11" t="s">
        <v>6</v>
      </c>
      <c r="D69" s="12" t="s">
        <v>35</v>
      </c>
      <c r="L69" s="95"/>
      <c r="M69" s="95"/>
      <c r="N69" s="95"/>
      <c r="O69" s="95"/>
    </row>
    <row r="70" spans="1:15">
      <c r="A70" s="3" t="str">
        <f>+'CONVENCIONES '!B71</f>
        <v>CASI SEGURO</v>
      </c>
      <c r="B70" s="3" t="str">
        <f>+'CONVENCIONES '!C71</f>
        <v>INSIGNIFICANTE</v>
      </c>
      <c r="C70" s="3" t="str">
        <f>+'CONVENCIONES '!D71</f>
        <v>BAJO</v>
      </c>
      <c r="D70" s="3">
        <f>+'CONVENCIONES '!E71</f>
        <v>0</v>
      </c>
    </row>
    <row r="71" spans="1:15">
      <c r="A71" s="3" t="str">
        <f>+'CONVENCIONES '!B72</f>
        <v>PROBABLE</v>
      </c>
      <c r="B71" s="3" t="str">
        <f>+'CONVENCIONES '!C72</f>
        <v>MENOR</v>
      </c>
      <c r="C71" s="3" t="str">
        <f>+'CONVENCIONES '!D72</f>
        <v>MODERADO</v>
      </c>
      <c r="D71" s="3">
        <f>+'CONVENCIONES '!E72</f>
        <v>1</v>
      </c>
    </row>
    <row r="72" spans="1:15">
      <c r="A72" s="3" t="str">
        <f>+'CONVENCIONES '!B73</f>
        <v>POSIBLE</v>
      </c>
      <c r="B72" s="3" t="str">
        <f>+'CONVENCIONES '!C73</f>
        <v>MODERADO</v>
      </c>
      <c r="C72" s="3" t="str">
        <f>+'CONVENCIONES '!D73</f>
        <v xml:space="preserve">ALTO </v>
      </c>
      <c r="D72" s="3">
        <f>+'CONVENCIONES '!E73</f>
        <v>2</v>
      </c>
    </row>
    <row r="73" spans="1:15">
      <c r="A73" s="3" t="str">
        <f>+'CONVENCIONES '!B74</f>
        <v>IMPROBABLE</v>
      </c>
      <c r="B73" s="3" t="str">
        <f>+'CONVENCIONES '!C74</f>
        <v>MAYOR</v>
      </c>
      <c r="C73" s="3" t="str">
        <f>+'CONVENCIONES '!D74</f>
        <v>EXTREMO</v>
      </c>
    </row>
    <row r="74" spans="1:15">
      <c r="A74" s="3" t="str">
        <f>+'CONVENCIONES '!B75</f>
        <v>RARO</v>
      </c>
      <c r="B74" s="3" t="str">
        <f>+'CONVENCIONES '!C75</f>
        <v>CATASTRÓFICO</v>
      </c>
    </row>
    <row r="75" spans="1:15">
      <c r="A75" t="s">
        <v>31</v>
      </c>
    </row>
  </sheetData>
  <mergeCells count="21">
    <mergeCell ref="A14:F14"/>
    <mergeCell ref="A16:F16"/>
    <mergeCell ref="A15:F15"/>
    <mergeCell ref="J4:J5"/>
    <mergeCell ref="K4:O4"/>
    <mergeCell ref="A34:F39"/>
    <mergeCell ref="A41:D41"/>
    <mergeCell ref="A60:B60"/>
    <mergeCell ref="E1:F1"/>
    <mergeCell ref="E2:F2"/>
    <mergeCell ref="E3:F3"/>
    <mergeCell ref="A1:A3"/>
    <mergeCell ref="B1:D2"/>
    <mergeCell ref="B3:D3"/>
    <mergeCell ref="A4:F4"/>
    <mergeCell ref="A18:F21"/>
    <mergeCell ref="A22:F27"/>
    <mergeCell ref="A28:F33"/>
    <mergeCell ref="B5:F5"/>
    <mergeCell ref="A5:A6"/>
    <mergeCell ref="A13:F13"/>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9"/>
  <dimension ref="B4:O14"/>
  <sheetViews>
    <sheetView topLeftCell="A7" workbookViewId="0">
      <selection activeCell="C8" sqref="C8"/>
    </sheetView>
  </sheetViews>
  <sheetFormatPr baseColWidth="10" defaultRowHeight="13.5"/>
  <cols>
    <col min="1" max="1" width="11.42578125" style="85"/>
    <col min="2" max="2" width="24.28515625" style="85" customWidth="1"/>
    <col min="3" max="4" width="22" style="85" customWidth="1"/>
    <col min="5" max="6" width="23" style="85" customWidth="1"/>
    <col min="7" max="7" width="21.42578125" style="85" customWidth="1"/>
    <col min="8" max="10" width="11.42578125" style="85"/>
    <col min="11" max="11" width="17.7109375" style="85" customWidth="1"/>
    <col min="12" max="16384" width="11.42578125" style="85"/>
  </cols>
  <sheetData>
    <row r="4" spans="2:15" ht="14.25" thickBot="1"/>
    <row r="5" spans="2:15" ht="42" customHeight="1">
      <c r="B5" s="86" t="s">
        <v>126</v>
      </c>
      <c r="C5" s="87" t="s">
        <v>127</v>
      </c>
      <c r="D5" s="87" t="s">
        <v>163</v>
      </c>
      <c r="E5" s="87" t="s">
        <v>128</v>
      </c>
      <c r="F5" s="101"/>
      <c r="G5" s="88" t="s">
        <v>129</v>
      </c>
    </row>
    <row r="6" spans="2:15" ht="65.25" customHeight="1">
      <c r="B6" s="107" t="s">
        <v>160</v>
      </c>
      <c r="C6" s="89" t="s">
        <v>130</v>
      </c>
      <c r="D6" s="89" t="str">
        <f>+B6&amp;C6</f>
        <v xml:space="preserve">Fuertefuerte (siempre se ejecuta) </v>
      </c>
      <c r="E6" s="90" t="s">
        <v>160</v>
      </c>
      <c r="F6" s="102"/>
      <c r="G6" s="91" t="s">
        <v>131</v>
      </c>
      <c r="I6" s="96" t="s">
        <v>137</v>
      </c>
      <c r="J6" s="98" t="s">
        <v>136</v>
      </c>
      <c r="K6" s="99" t="s">
        <v>130</v>
      </c>
      <c r="L6" s="100" t="s">
        <v>136</v>
      </c>
      <c r="M6" s="100"/>
      <c r="N6" s="97"/>
      <c r="O6" s="97"/>
    </row>
    <row r="7" spans="2:15" ht="31.5" customHeight="1">
      <c r="B7" s="107" t="str">
        <f t="shared" ref="B7:B8" si="0">+B6</f>
        <v>Fuerte</v>
      </c>
      <c r="C7" s="89" t="s">
        <v>135</v>
      </c>
      <c r="D7" s="89" t="str">
        <f t="shared" ref="D7:D14" si="1">+B7&amp;C7</f>
        <v xml:space="preserve">Fuertemoderado (algunas veces) </v>
      </c>
      <c r="E7" s="90" t="s">
        <v>161</v>
      </c>
      <c r="F7" s="102"/>
      <c r="G7" s="91" t="s">
        <v>133</v>
      </c>
      <c r="I7" s="96" t="s">
        <v>138</v>
      </c>
      <c r="J7" s="98" t="s">
        <v>139</v>
      </c>
      <c r="K7" s="99" t="s">
        <v>132</v>
      </c>
      <c r="L7" s="100" t="s">
        <v>8</v>
      </c>
      <c r="M7" s="100"/>
      <c r="N7" s="97"/>
      <c r="O7" s="97"/>
    </row>
    <row r="8" spans="2:15" ht="40.5" customHeight="1">
      <c r="B8" s="107" t="str">
        <f t="shared" si="0"/>
        <v>Fuerte</v>
      </c>
      <c r="C8" s="89" t="s">
        <v>134</v>
      </c>
      <c r="D8" s="89" t="str">
        <f t="shared" si="1"/>
        <v xml:space="preserve">Fuertedébil (no se ejecuta) </v>
      </c>
      <c r="E8" s="90" t="s">
        <v>162</v>
      </c>
      <c r="F8" s="102"/>
      <c r="G8" s="91" t="s">
        <v>133</v>
      </c>
      <c r="I8" s="96" t="s">
        <v>140</v>
      </c>
      <c r="J8" s="98" t="s">
        <v>141</v>
      </c>
      <c r="K8" s="99" t="s">
        <v>134</v>
      </c>
      <c r="L8" s="100" t="s">
        <v>141</v>
      </c>
      <c r="M8" s="100"/>
      <c r="N8" s="97"/>
      <c r="O8" s="97"/>
    </row>
    <row r="9" spans="2:15" ht="36.75" customHeight="1">
      <c r="B9" s="107" t="s">
        <v>161</v>
      </c>
      <c r="C9" s="89" t="s">
        <v>130</v>
      </c>
      <c r="D9" s="89" t="str">
        <f t="shared" si="1"/>
        <v xml:space="preserve">Moderadofuerte (siempre se ejecuta) </v>
      </c>
      <c r="E9" s="90" t="s">
        <v>161</v>
      </c>
      <c r="F9" s="102"/>
      <c r="G9" s="91" t="s">
        <v>133</v>
      </c>
      <c r="J9" s="98" t="s">
        <v>139</v>
      </c>
      <c r="K9" s="99" t="s">
        <v>134</v>
      </c>
      <c r="L9" s="85" t="s">
        <v>141</v>
      </c>
    </row>
    <row r="10" spans="2:15" ht="30.75" customHeight="1">
      <c r="B10" s="107" t="str">
        <f t="shared" ref="B10:B11" si="2">+B9</f>
        <v>Moderado</v>
      </c>
      <c r="C10" s="89" t="s">
        <v>135</v>
      </c>
      <c r="D10" s="89" t="str">
        <f t="shared" si="1"/>
        <v xml:space="preserve">Moderadomoderado (algunas veces) </v>
      </c>
      <c r="E10" s="90" t="s">
        <v>161</v>
      </c>
      <c r="F10" s="102"/>
      <c r="G10" s="91" t="s">
        <v>133</v>
      </c>
    </row>
    <row r="11" spans="2:15" ht="22.5" customHeight="1">
      <c r="B11" s="107" t="str">
        <f t="shared" si="2"/>
        <v>Moderado</v>
      </c>
      <c r="C11" s="89" t="s">
        <v>134</v>
      </c>
      <c r="D11" s="89" t="str">
        <f t="shared" si="1"/>
        <v xml:space="preserve">Moderadodébil (no se ejecuta) </v>
      </c>
      <c r="E11" s="90" t="s">
        <v>162</v>
      </c>
      <c r="F11" s="102"/>
      <c r="G11" s="91" t="s">
        <v>133</v>
      </c>
    </row>
    <row r="12" spans="2:15" ht="20.25" customHeight="1">
      <c r="B12" s="107" t="s">
        <v>162</v>
      </c>
      <c r="C12" s="89" t="s">
        <v>130</v>
      </c>
      <c r="D12" s="89" t="str">
        <f t="shared" si="1"/>
        <v xml:space="preserve">Débilfuerte (siempre se ejecuta) </v>
      </c>
      <c r="E12" s="90" t="s">
        <v>162</v>
      </c>
      <c r="F12" s="102"/>
      <c r="G12" s="91" t="s">
        <v>133</v>
      </c>
    </row>
    <row r="13" spans="2:15" ht="40.5" customHeight="1">
      <c r="B13" s="107" t="str">
        <f t="shared" ref="B13:B14" si="3">+B12</f>
        <v>Débil</v>
      </c>
      <c r="C13" s="89" t="s">
        <v>135</v>
      </c>
      <c r="D13" s="89" t="str">
        <f t="shared" si="1"/>
        <v xml:space="preserve">Débilmoderado (algunas veces) </v>
      </c>
      <c r="E13" s="90" t="s">
        <v>162</v>
      </c>
      <c r="F13" s="102"/>
      <c r="G13" s="91" t="s">
        <v>133</v>
      </c>
    </row>
    <row r="14" spans="2:15" ht="40.5" customHeight="1" thickBot="1">
      <c r="B14" s="108" t="str">
        <f t="shared" si="3"/>
        <v>Débil</v>
      </c>
      <c r="C14" s="92" t="s">
        <v>134</v>
      </c>
      <c r="D14" s="89" t="str">
        <f t="shared" si="1"/>
        <v xml:space="preserve">Débildébil (no se ejecuta) </v>
      </c>
      <c r="E14" s="90" t="s">
        <v>162</v>
      </c>
      <c r="F14" s="103"/>
      <c r="G14" s="93" t="s">
        <v>133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10"/>
  <dimension ref="B3:I20"/>
  <sheetViews>
    <sheetView topLeftCell="A4" workbookViewId="0">
      <selection activeCell="F17" sqref="F17"/>
    </sheetView>
  </sheetViews>
  <sheetFormatPr baseColWidth="10" defaultRowHeight="15"/>
  <cols>
    <col min="2" max="2" width="29.5703125" customWidth="1"/>
    <col min="3" max="3" width="27.85546875" style="75" customWidth="1"/>
    <col min="4" max="4" width="15.28515625" customWidth="1"/>
    <col min="6" max="6" width="19.5703125" bestFit="1" customWidth="1"/>
    <col min="7" max="7" width="30.42578125" customWidth="1"/>
  </cols>
  <sheetData>
    <row r="3" spans="2:9" ht="15.75" thickBot="1"/>
    <row r="4" spans="2:9" ht="42" customHeight="1">
      <c r="B4" s="76" t="s">
        <v>108</v>
      </c>
      <c r="C4" s="77" t="s">
        <v>109</v>
      </c>
      <c r="D4" s="78" t="s">
        <v>110</v>
      </c>
      <c r="G4" s="77" t="s">
        <v>109</v>
      </c>
    </row>
    <row r="5" spans="2:9">
      <c r="B5" s="83" t="s">
        <v>111</v>
      </c>
      <c r="C5" s="105" t="s">
        <v>142</v>
      </c>
      <c r="D5" s="80">
        <v>15</v>
      </c>
      <c r="F5" t="str">
        <f>+G5&amp;H5</f>
        <v>AsignadoAdecuado</v>
      </c>
      <c r="G5" s="105" t="s">
        <v>142</v>
      </c>
      <c r="H5" s="105" t="s">
        <v>144</v>
      </c>
      <c r="I5">
        <v>30</v>
      </c>
    </row>
    <row r="6" spans="2:9">
      <c r="B6" s="83" t="str">
        <f>+B5</f>
        <v xml:space="preserve">1.1 Asignación del responsable </v>
      </c>
      <c r="C6" s="105" t="s">
        <v>143</v>
      </c>
      <c r="D6" s="80">
        <v>0</v>
      </c>
      <c r="F6" t="str">
        <f>+G6&amp;H6</f>
        <v>AsignadoInadecuado</v>
      </c>
      <c r="G6" s="105" t="s">
        <v>142</v>
      </c>
      <c r="H6" s="105" t="s">
        <v>145</v>
      </c>
      <c r="I6">
        <v>15</v>
      </c>
    </row>
    <row r="7" spans="2:9" ht="15" customHeight="1">
      <c r="B7" s="83" t="s">
        <v>113</v>
      </c>
      <c r="C7" s="105" t="s">
        <v>144</v>
      </c>
      <c r="D7" s="80">
        <v>15</v>
      </c>
      <c r="G7" s="79" t="s">
        <v>146</v>
      </c>
      <c r="I7">
        <v>15</v>
      </c>
    </row>
    <row r="8" spans="2:9" ht="30">
      <c r="B8" s="83" t="str">
        <f>+B7</f>
        <v xml:space="preserve">1.2 Segregación y autoridad del responsable. </v>
      </c>
      <c r="C8" s="105" t="s">
        <v>145</v>
      </c>
      <c r="D8" s="80">
        <v>0</v>
      </c>
      <c r="G8" s="79" t="s">
        <v>147</v>
      </c>
      <c r="I8">
        <v>0</v>
      </c>
    </row>
    <row r="9" spans="2:9">
      <c r="B9" s="83" t="s">
        <v>114</v>
      </c>
      <c r="C9" s="105" t="s">
        <v>146</v>
      </c>
      <c r="D9" s="80">
        <v>15</v>
      </c>
      <c r="G9" s="79" t="s">
        <v>148</v>
      </c>
      <c r="I9" s="80">
        <v>15</v>
      </c>
    </row>
    <row r="10" spans="2:9">
      <c r="B10" s="83" t="str">
        <f>+B9</f>
        <v xml:space="preserve">2. Periodicidad </v>
      </c>
      <c r="C10" s="105" t="s">
        <v>147</v>
      </c>
      <c r="D10" s="80">
        <v>0</v>
      </c>
      <c r="G10" s="79" t="s">
        <v>149</v>
      </c>
      <c r="I10" s="80">
        <v>10</v>
      </c>
    </row>
    <row r="11" spans="2:9">
      <c r="B11" s="83" t="s">
        <v>115</v>
      </c>
      <c r="C11" s="105" t="s">
        <v>148</v>
      </c>
      <c r="D11" s="80">
        <v>15</v>
      </c>
      <c r="G11" s="79" t="s">
        <v>150</v>
      </c>
      <c r="I11" s="80">
        <v>0</v>
      </c>
    </row>
    <row r="12" spans="2:9">
      <c r="B12" s="83" t="str">
        <f t="shared" ref="B12:B13" si="0">+B11</f>
        <v xml:space="preserve">3. Propósito </v>
      </c>
      <c r="C12" s="105" t="s">
        <v>149</v>
      </c>
      <c r="D12" s="80">
        <v>10</v>
      </c>
      <c r="G12" s="79" t="s">
        <v>151</v>
      </c>
      <c r="I12" s="80">
        <v>15</v>
      </c>
    </row>
    <row r="13" spans="2:9">
      <c r="B13" s="83" t="str">
        <f t="shared" si="0"/>
        <v xml:space="preserve">3. Propósito </v>
      </c>
      <c r="C13" s="105" t="s">
        <v>150</v>
      </c>
      <c r="D13" s="80">
        <v>0</v>
      </c>
      <c r="G13" s="79" t="s">
        <v>152</v>
      </c>
      <c r="I13" s="80">
        <v>0</v>
      </c>
    </row>
    <row r="14" spans="2:9" ht="15" customHeight="1">
      <c r="B14" s="83" t="s">
        <v>116</v>
      </c>
      <c r="C14" s="105" t="s">
        <v>151</v>
      </c>
      <c r="D14" s="80">
        <v>15</v>
      </c>
      <c r="G14" s="79" t="s">
        <v>153</v>
      </c>
      <c r="I14" s="80">
        <v>15</v>
      </c>
    </row>
    <row r="15" spans="2:9" ht="30">
      <c r="B15" s="83" t="str">
        <f>+B14</f>
        <v xml:space="preserve">4. Cómo se realiza la actividad de control. </v>
      </c>
      <c r="C15" s="105" t="s">
        <v>152</v>
      </c>
      <c r="D15" s="80">
        <v>0</v>
      </c>
      <c r="G15" s="79" t="s">
        <v>154</v>
      </c>
      <c r="I15" s="80">
        <v>0</v>
      </c>
    </row>
    <row r="16" spans="2:9" ht="30">
      <c r="B16" s="83" t="s">
        <v>117</v>
      </c>
      <c r="C16" s="105" t="s">
        <v>153</v>
      </c>
      <c r="D16" s="80">
        <v>15</v>
      </c>
      <c r="G16" s="79" t="s">
        <v>155</v>
      </c>
      <c r="I16" s="80">
        <v>10</v>
      </c>
    </row>
    <row r="17" spans="2:9" ht="30">
      <c r="B17" s="83" t="str">
        <f>+B16</f>
        <v xml:space="preserve">5. Qué pasa con las observaciones o desviaciones </v>
      </c>
      <c r="C17" s="105" t="s">
        <v>154</v>
      </c>
      <c r="D17" s="80">
        <v>0</v>
      </c>
      <c r="G17" s="3" t="s">
        <v>156</v>
      </c>
      <c r="I17" s="80">
        <v>5</v>
      </c>
    </row>
    <row r="18" spans="2:9" ht="15" customHeight="1" thickBot="1">
      <c r="B18" s="83" t="s">
        <v>118</v>
      </c>
      <c r="C18" s="105" t="s">
        <v>155</v>
      </c>
      <c r="D18" s="80">
        <v>10</v>
      </c>
      <c r="G18" s="81" t="s">
        <v>157</v>
      </c>
      <c r="I18" s="82">
        <v>0</v>
      </c>
    </row>
    <row r="19" spans="2:9" ht="30">
      <c r="B19" s="83" t="str">
        <f t="shared" ref="B19:B20" si="1">+B18</f>
        <v xml:space="preserve">6. Evidencia de la ejecución del control. </v>
      </c>
      <c r="C19" s="47" t="s">
        <v>156</v>
      </c>
      <c r="D19" s="80">
        <v>5</v>
      </c>
    </row>
    <row r="20" spans="2:9" ht="30.75" thickBot="1">
      <c r="B20" s="84" t="str">
        <f t="shared" si="1"/>
        <v xml:space="preserve">6. Evidencia de la ejecución del control. </v>
      </c>
      <c r="C20" s="106" t="s">
        <v>157</v>
      </c>
      <c r="D20" s="82">
        <v>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1"/>
  <dimension ref="A1:N83"/>
  <sheetViews>
    <sheetView workbookViewId="0">
      <selection activeCell="E12" sqref="E12"/>
    </sheetView>
  </sheetViews>
  <sheetFormatPr baseColWidth="10" defaultRowHeight="15"/>
  <cols>
    <col min="1" max="1" width="1" customWidth="1"/>
    <col min="2" max="2" width="18.42578125" customWidth="1"/>
    <col min="3" max="3" width="17.42578125" customWidth="1"/>
    <col min="4" max="6" width="15.7109375" customWidth="1"/>
    <col min="7" max="7" width="14.42578125" customWidth="1"/>
    <col min="8" max="8" width="0.85546875" customWidth="1"/>
    <col min="13" max="13" width="14.140625" bestFit="1" customWidth="1"/>
    <col min="14" max="14" width="15.42578125" bestFit="1" customWidth="1"/>
  </cols>
  <sheetData>
    <row r="1" spans="1:14" ht="6" customHeight="1" thickBot="1">
      <c r="A1" s="18"/>
      <c r="B1" s="19"/>
      <c r="C1" s="19"/>
      <c r="D1" s="19"/>
      <c r="E1" s="19"/>
      <c r="F1" s="19"/>
      <c r="G1" s="19"/>
      <c r="H1" s="16"/>
    </row>
    <row r="2" spans="1:14" s="1" customFormat="1" ht="18.75" customHeight="1">
      <c r="A2" s="20"/>
      <c r="B2" s="617"/>
      <c r="C2" s="620" t="s">
        <v>37</v>
      </c>
      <c r="D2" s="621"/>
      <c r="E2" s="622"/>
      <c r="F2" s="626" t="s">
        <v>52</v>
      </c>
      <c r="G2" s="627"/>
      <c r="H2" s="44"/>
    </row>
    <row r="3" spans="1:14" s="1" customFormat="1" ht="18.75" customHeight="1">
      <c r="A3" s="20"/>
      <c r="B3" s="618"/>
      <c r="C3" s="623"/>
      <c r="D3" s="624"/>
      <c r="E3" s="625"/>
      <c r="F3" s="628" t="s">
        <v>68</v>
      </c>
      <c r="G3" s="629"/>
      <c r="H3" s="44"/>
    </row>
    <row r="4" spans="1:14" s="1" customFormat="1" ht="23.25" customHeight="1" thickBot="1">
      <c r="A4" s="20"/>
      <c r="B4" s="619"/>
      <c r="C4" s="630" t="s">
        <v>22</v>
      </c>
      <c r="D4" s="631"/>
      <c r="E4" s="632"/>
      <c r="F4" s="633" t="s">
        <v>58</v>
      </c>
      <c r="G4" s="634"/>
      <c r="H4" s="44"/>
    </row>
    <row r="5" spans="1:14" ht="23.25" customHeight="1" thickBot="1">
      <c r="A5" s="21"/>
      <c r="B5" s="616" t="s">
        <v>38</v>
      </c>
      <c r="C5" s="616"/>
      <c r="D5" s="616"/>
      <c r="E5" s="616"/>
      <c r="F5" s="616"/>
      <c r="G5" s="616"/>
      <c r="H5" s="17"/>
      <c r="M5" s="73" t="s">
        <v>4</v>
      </c>
      <c r="N5" s="73" t="s">
        <v>5</v>
      </c>
    </row>
    <row r="6" spans="1:14" ht="19.5" customHeight="1">
      <c r="A6" s="21"/>
      <c r="B6" s="602" t="s">
        <v>4</v>
      </c>
      <c r="C6" s="599" t="s">
        <v>5</v>
      </c>
      <c r="D6" s="600"/>
      <c r="E6" s="600"/>
      <c r="F6" s="600"/>
      <c r="G6" s="601"/>
      <c r="H6" s="17"/>
      <c r="M6" s="73" t="s">
        <v>42</v>
      </c>
      <c r="N6" s="72" t="s">
        <v>51</v>
      </c>
    </row>
    <row r="7" spans="1:14" ht="21.75" customHeight="1" thickBot="1">
      <c r="A7" s="21"/>
      <c r="B7" s="603"/>
      <c r="C7" s="39" t="s">
        <v>51</v>
      </c>
      <c r="D7" s="40" t="s">
        <v>48</v>
      </c>
      <c r="E7" s="40" t="s">
        <v>8</v>
      </c>
      <c r="F7" s="40" t="s">
        <v>49</v>
      </c>
      <c r="G7" s="41" t="s">
        <v>87</v>
      </c>
      <c r="H7" s="17"/>
      <c r="M7" s="73" t="s">
        <v>43</v>
      </c>
      <c r="N7" s="72" t="s">
        <v>48</v>
      </c>
    </row>
    <row r="8" spans="1:14" ht="19.5" customHeight="1">
      <c r="A8" s="21"/>
      <c r="B8" s="36" t="s">
        <v>42</v>
      </c>
      <c r="C8" s="63" t="s">
        <v>9</v>
      </c>
      <c r="D8" s="66" t="s">
        <v>9</v>
      </c>
      <c r="E8" s="69" t="s">
        <v>9</v>
      </c>
      <c r="F8" s="69" t="s">
        <v>10</v>
      </c>
      <c r="G8" s="70" t="s">
        <v>11</v>
      </c>
      <c r="H8" s="17"/>
      <c r="M8" s="73" t="s">
        <v>44</v>
      </c>
      <c r="N8" s="72" t="s">
        <v>8</v>
      </c>
    </row>
    <row r="9" spans="1:14" ht="19.5" customHeight="1">
      <c r="A9" s="21"/>
      <c r="B9" s="36" t="s">
        <v>43</v>
      </c>
      <c r="C9" s="64" t="s">
        <v>9</v>
      </c>
      <c r="D9" s="9" t="s">
        <v>9</v>
      </c>
      <c r="E9" s="10" t="s">
        <v>10</v>
      </c>
      <c r="F9" s="10" t="s">
        <v>11</v>
      </c>
      <c r="G9" s="6" t="s">
        <v>12</v>
      </c>
      <c r="H9" s="17"/>
      <c r="M9" s="73" t="s">
        <v>45</v>
      </c>
      <c r="N9" s="72" t="s">
        <v>49</v>
      </c>
    </row>
    <row r="10" spans="1:14" ht="19.5" customHeight="1">
      <c r="A10" s="21"/>
      <c r="B10" s="37" t="s">
        <v>44</v>
      </c>
      <c r="C10" s="45" t="s">
        <v>9</v>
      </c>
      <c r="D10" s="5" t="s">
        <v>10</v>
      </c>
      <c r="E10" s="9" t="s">
        <v>11</v>
      </c>
      <c r="F10" s="10" t="s">
        <v>11</v>
      </c>
      <c r="G10" s="6" t="s">
        <v>12</v>
      </c>
      <c r="H10" s="17"/>
      <c r="M10" s="73" t="s">
        <v>107</v>
      </c>
      <c r="N10" s="72" t="s">
        <v>87</v>
      </c>
    </row>
    <row r="11" spans="1:14" ht="19.5" customHeight="1">
      <c r="A11" s="21"/>
      <c r="B11" s="37" t="s">
        <v>45</v>
      </c>
      <c r="C11" s="45" t="s">
        <v>10</v>
      </c>
      <c r="D11" s="46" t="s">
        <v>10</v>
      </c>
      <c r="E11" s="5" t="s">
        <v>11</v>
      </c>
      <c r="F11" s="9" t="s">
        <v>12</v>
      </c>
      <c r="G11" s="6" t="s">
        <v>12</v>
      </c>
      <c r="H11" s="17"/>
      <c r="M11" s="74"/>
      <c r="N11" s="72" t="s">
        <v>192</v>
      </c>
    </row>
    <row r="12" spans="1:14" ht="19.5" customHeight="1" thickBot="1">
      <c r="A12" s="21"/>
      <c r="B12" s="38" t="s">
        <v>107</v>
      </c>
      <c r="C12" s="65" t="s">
        <v>10</v>
      </c>
      <c r="D12" s="67" t="s">
        <v>11</v>
      </c>
      <c r="E12" s="68" t="s">
        <v>12</v>
      </c>
      <c r="F12" s="8" t="s">
        <v>12</v>
      </c>
      <c r="G12" s="7" t="s">
        <v>12</v>
      </c>
      <c r="H12" s="17"/>
      <c r="N12" s="74"/>
    </row>
    <row r="13" spans="1:14" ht="7.5" customHeight="1" thickBot="1">
      <c r="A13" s="21"/>
      <c r="B13" s="22"/>
      <c r="C13" s="22"/>
      <c r="D13" s="22"/>
      <c r="E13" s="22"/>
      <c r="F13" s="22"/>
      <c r="G13" s="22"/>
      <c r="H13" s="17"/>
    </row>
    <row r="14" spans="1:14">
      <c r="A14" s="21"/>
      <c r="B14" s="604" t="s">
        <v>13</v>
      </c>
      <c r="C14" s="605"/>
      <c r="D14" s="605"/>
      <c r="E14" s="605"/>
      <c r="F14" s="605"/>
      <c r="G14" s="606"/>
      <c r="H14" s="23"/>
    </row>
    <row r="15" spans="1:14">
      <c r="A15" s="21"/>
      <c r="B15" s="607" t="s">
        <v>14</v>
      </c>
      <c r="C15" s="608"/>
      <c r="D15" s="608"/>
      <c r="E15" s="608"/>
      <c r="F15" s="608"/>
      <c r="G15" s="609"/>
      <c r="H15" s="23"/>
    </row>
    <row r="16" spans="1:14">
      <c r="A16" s="21"/>
      <c r="B16" s="613" t="s">
        <v>15</v>
      </c>
      <c r="C16" s="614"/>
      <c r="D16" s="614"/>
      <c r="E16" s="614"/>
      <c r="F16" s="614"/>
      <c r="G16" s="615"/>
      <c r="H16" s="23"/>
    </row>
    <row r="17" spans="1:8" ht="15.75" thickBot="1">
      <c r="A17" s="21"/>
      <c r="B17" s="610" t="s">
        <v>54</v>
      </c>
      <c r="C17" s="611"/>
      <c r="D17" s="611"/>
      <c r="E17" s="611"/>
      <c r="F17" s="611"/>
      <c r="G17" s="612"/>
      <c r="H17" s="23"/>
    </row>
    <row r="18" spans="1:8" ht="15.75" thickBot="1">
      <c r="A18" s="21"/>
      <c r="B18" s="22"/>
      <c r="C18" s="22"/>
      <c r="D18" s="22"/>
      <c r="E18" s="22"/>
      <c r="F18" s="22"/>
      <c r="G18" s="22"/>
      <c r="H18" s="23"/>
    </row>
    <row r="19" spans="1:8">
      <c r="A19" s="21"/>
      <c r="B19" s="639" t="s">
        <v>17</v>
      </c>
      <c r="C19" s="640"/>
      <c r="D19" s="640"/>
      <c r="E19" s="640"/>
      <c r="F19" s="640"/>
      <c r="G19" s="641"/>
      <c r="H19" s="23"/>
    </row>
    <row r="20" spans="1:8">
      <c r="A20" s="21"/>
      <c r="B20" s="642"/>
      <c r="C20" s="643"/>
      <c r="D20" s="643"/>
      <c r="E20" s="643"/>
      <c r="F20" s="643"/>
      <c r="G20" s="644"/>
      <c r="H20" s="23"/>
    </row>
    <row r="21" spans="1:8">
      <c r="A21" s="21"/>
      <c r="B21" s="642"/>
      <c r="C21" s="643"/>
      <c r="D21" s="643"/>
      <c r="E21" s="643"/>
      <c r="F21" s="643"/>
      <c r="G21" s="644"/>
      <c r="H21" s="23"/>
    </row>
    <row r="22" spans="1:8" ht="15.75" thickBot="1">
      <c r="A22" s="21"/>
      <c r="B22" s="645"/>
      <c r="C22" s="646"/>
      <c r="D22" s="646"/>
      <c r="E22" s="646"/>
      <c r="F22" s="646"/>
      <c r="G22" s="647"/>
      <c r="H22" s="23"/>
    </row>
    <row r="23" spans="1:8" ht="15" customHeight="1">
      <c r="A23" s="21"/>
      <c r="B23" s="639" t="s">
        <v>18</v>
      </c>
      <c r="C23" s="640"/>
      <c r="D23" s="640"/>
      <c r="E23" s="640"/>
      <c r="F23" s="640"/>
      <c r="G23" s="641"/>
      <c r="H23" s="23"/>
    </row>
    <row r="24" spans="1:8">
      <c r="A24" s="21"/>
      <c r="B24" s="642"/>
      <c r="C24" s="643"/>
      <c r="D24" s="643"/>
      <c r="E24" s="643"/>
      <c r="F24" s="643"/>
      <c r="G24" s="644"/>
      <c r="H24" s="23"/>
    </row>
    <row r="25" spans="1:8">
      <c r="A25" s="21"/>
      <c r="B25" s="642"/>
      <c r="C25" s="643"/>
      <c r="D25" s="643"/>
      <c r="E25" s="643"/>
      <c r="F25" s="643"/>
      <c r="G25" s="644"/>
      <c r="H25" s="23"/>
    </row>
    <row r="26" spans="1:8">
      <c r="A26" s="21"/>
      <c r="B26" s="642"/>
      <c r="C26" s="643"/>
      <c r="D26" s="643"/>
      <c r="E26" s="643"/>
      <c r="F26" s="643"/>
      <c r="G26" s="644"/>
      <c r="H26" s="23"/>
    </row>
    <row r="27" spans="1:8">
      <c r="A27" s="21"/>
      <c r="B27" s="642"/>
      <c r="C27" s="643"/>
      <c r="D27" s="643"/>
      <c r="E27" s="643"/>
      <c r="F27" s="643"/>
      <c r="G27" s="644"/>
      <c r="H27" s="23"/>
    </row>
    <row r="28" spans="1:8" ht="15.75" thickBot="1">
      <c r="A28" s="21"/>
      <c r="B28" s="645"/>
      <c r="C28" s="646"/>
      <c r="D28" s="646"/>
      <c r="E28" s="646"/>
      <c r="F28" s="646"/>
      <c r="G28" s="647"/>
      <c r="H28" s="23"/>
    </row>
    <row r="29" spans="1:8">
      <c r="A29" s="21"/>
      <c r="B29" s="639" t="s">
        <v>19</v>
      </c>
      <c r="C29" s="640"/>
      <c r="D29" s="640"/>
      <c r="E29" s="640"/>
      <c r="F29" s="640"/>
      <c r="G29" s="641"/>
      <c r="H29" s="23"/>
    </row>
    <row r="30" spans="1:8">
      <c r="A30" s="21"/>
      <c r="B30" s="642"/>
      <c r="C30" s="643"/>
      <c r="D30" s="643"/>
      <c r="E30" s="643"/>
      <c r="F30" s="643"/>
      <c r="G30" s="644"/>
      <c r="H30" s="23"/>
    </row>
    <row r="31" spans="1:8">
      <c r="A31" s="21"/>
      <c r="B31" s="642"/>
      <c r="C31" s="643"/>
      <c r="D31" s="643"/>
      <c r="E31" s="643"/>
      <c r="F31" s="643"/>
      <c r="G31" s="644"/>
      <c r="H31" s="23"/>
    </row>
    <row r="32" spans="1:8">
      <c r="A32" s="21"/>
      <c r="B32" s="642"/>
      <c r="C32" s="643"/>
      <c r="D32" s="643"/>
      <c r="E32" s="643"/>
      <c r="F32" s="643"/>
      <c r="G32" s="644"/>
      <c r="H32" s="23"/>
    </row>
    <row r="33" spans="1:8">
      <c r="A33" s="21"/>
      <c r="B33" s="642"/>
      <c r="C33" s="643"/>
      <c r="D33" s="643"/>
      <c r="E33" s="643"/>
      <c r="F33" s="643"/>
      <c r="G33" s="644"/>
      <c r="H33" s="23"/>
    </row>
    <row r="34" spans="1:8" ht="15.75" thickBot="1">
      <c r="A34" s="21"/>
      <c r="B34" s="645"/>
      <c r="C34" s="646"/>
      <c r="D34" s="646"/>
      <c r="E34" s="646"/>
      <c r="F34" s="646"/>
      <c r="G34" s="647"/>
      <c r="H34" s="23"/>
    </row>
    <row r="35" spans="1:8">
      <c r="A35" s="21"/>
      <c r="B35" s="639" t="s">
        <v>20</v>
      </c>
      <c r="C35" s="640"/>
      <c r="D35" s="640"/>
      <c r="E35" s="640"/>
      <c r="F35" s="640"/>
      <c r="G35" s="641"/>
      <c r="H35" s="23"/>
    </row>
    <row r="36" spans="1:8">
      <c r="A36" s="21"/>
      <c r="B36" s="642"/>
      <c r="C36" s="643"/>
      <c r="D36" s="643"/>
      <c r="E36" s="643"/>
      <c r="F36" s="643"/>
      <c r="G36" s="644"/>
      <c r="H36" s="23"/>
    </row>
    <row r="37" spans="1:8">
      <c r="A37" s="21"/>
      <c r="B37" s="642"/>
      <c r="C37" s="643"/>
      <c r="D37" s="643"/>
      <c r="E37" s="643"/>
      <c r="F37" s="643"/>
      <c r="G37" s="644"/>
      <c r="H37" s="23"/>
    </row>
    <row r="38" spans="1:8">
      <c r="A38" s="21"/>
      <c r="B38" s="642"/>
      <c r="C38" s="643"/>
      <c r="D38" s="643"/>
      <c r="E38" s="643"/>
      <c r="F38" s="643"/>
      <c r="G38" s="644"/>
      <c r="H38" s="23"/>
    </row>
    <row r="39" spans="1:8">
      <c r="A39" s="21"/>
      <c r="B39" s="642"/>
      <c r="C39" s="643"/>
      <c r="D39" s="643"/>
      <c r="E39" s="643"/>
      <c r="F39" s="643"/>
      <c r="G39" s="644"/>
      <c r="H39" s="23"/>
    </row>
    <row r="40" spans="1:8" ht="15.75" thickBot="1">
      <c r="A40" s="21"/>
      <c r="B40" s="645"/>
      <c r="C40" s="646"/>
      <c r="D40" s="646"/>
      <c r="E40" s="646"/>
      <c r="F40" s="646"/>
      <c r="G40" s="647"/>
      <c r="H40" s="23"/>
    </row>
    <row r="41" spans="1:8" ht="15.75" thickBot="1">
      <c r="A41" s="21"/>
      <c r="B41" s="22"/>
      <c r="C41" s="22"/>
      <c r="D41" s="22"/>
      <c r="E41" s="22"/>
      <c r="F41" s="22"/>
      <c r="G41" s="22"/>
      <c r="H41" s="23"/>
    </row>
    <row r="42" spans="1:8" ht="15.75" thickBot="1">
      <c r="A42" s="21"/>
      <c r="B42" s="51" t="s">
        <v>24</v>
      </c>
      <c r="C42" s="52"/>
      <c r="D42" s="52"/>
      <c r="E42" s="53"/>
      <c r="F42" s="22"/>
      <c r="G42" s="22"/>
      <c r="H42" s="23"/>
    </row>
    <row r="43" spans="1:8">
      <c r="A43" s="21"/>
      <c r="B43" s="54" t="s">
        <v>70</v>
      </c>
      <c r="C43" s="55"/>
      <c r="D43" s="55"/>
      <c r="E43" s="56"/>
      <c r="F43" s="22"/>
      <c r="G43" s="22"/>
      <c r="H43" s="23"/>
    </row>
    <row r="44" spans="1:8">
      <c r="A44" s="21"/>
      <c r="B44" s="57" t="s">
        <v>23</v>
      </c>
      <c r="C44" s="58"/>
      <c r="D44" s="58"/>
      <c r="E44" s="59"/>
      <c r="F44" s="22"/>
      <c r="G44" s="22"/>
      <c r="H44" s="23"/>
    </row>
    <row r="45" spans="1:8">
      <c r="A45" s="21"/>
      <c r="B45" s="57" t="s">
        <v>71</v>
      </c>
      <c r="C45" s="58"/>
      <c r="D45" s="58"/>
      <c r="E45" s="59"/>
      <c r="F45" s="22"/>
      <c r="G45" s="22"/>
      <c r="H45" s="23"/>
    </row>
    <row r="46" spans="1:8">
      <c r="A46" s="21"/>
      <c r="B46" s="57" t="s">
        <v>72</v>
      </c>
      <c r="C46" s="58"/>
      <c r="D46" s="58"/>
      <c r="E46" s="59"/>
      <c r="F46" s="22"/>
      <c r="G46" s="22"/>
      <c r="H46" s="23"/>
    </row>
    <row r="47" spans="1:8">
      <c r="A47" s="21"/>
      <c r="B47" s="57" t="s">
        <v>73</v>
      </c>
      <c r="C47" s="58"/>
      <c r="D47" s="58"/>
      <c r="E47" s="59"/>
      <c r="F47" s="22"/>
      <c r="G47" s="22"/>
      <c r="H47" s="23"/>
    </row>
    <row r="48" spans="1:8">
      <c r="A48" s="21"/>
      <c r="B48" s="57" t="s">
        <v>74</v>
      </c>
      <c r="C48" s="58"/>
      <c r="D48" s="58"/>
      <c r="E48" s="59"/>
      <c r="F48" s="22"/>
      <c r="G48" s="22"/>
      <c r="H48" s="23"/>
    </row>
    <row r="49" spans="1:8">
      <c r="A49" s="21"/>
      <c r="B49" s="57" t="s">
        <v>69</v>
      </c>
      <c r="C49" s="58"/>
      <c r="D49" s="58"/>
      <c r="E49" s="59"/>
      <c r="F49" s="22"/>
      <c r="G49" s="22"/>
      <c r="H49" s="23"/>
    </row>
    <row r="50" spans="1:8">
      <c r="A50" s="21"/>
      <c r="B50" s="57" t="s">
        <v>75</v>
      </c>
      <c r="C50" s="58"/>
      <c r="D50" s="58"/>
      <c r="E50" s="59"/>
      <c r="F50" s="22"/>
      <c r="G50" s="22"/>
      <c r="H50" s="23"/>
    </row>
    <row r="51" spans="1:8">
      <c r="A51" s="21"/>
      <c r="B51" s="57" t="s">
        <v>76</v>
      </c>
      <c r="C51" s="58"/>
      <c r="D51" s="58"/>
      <c r="E51" s="59"/>
      <c r="F51" s="22"/>
      <c r="G51" s="22"/>
      <c r="H51" s="23"/>
    </row>
    <row r="52" spans="1:8">
      <c r="A52" s="21"/>
      <c r="B52" s="57" t="s">
        <v>77</v>
      </c>
      <c r="C52" s="58"/>
      <c r="D52" s="58"/>
      <c r="E52" s="59"/>
      <c r="F52" s="22"/>
      <c r="G52" s="22"/>
      <c r="H52" s="23"/>
    </row>
    <row r="53" spans="1:8">
      <c r="A53" s="21"/>
      <c r="B53" s="57" t="s">
        <v>78</v>
      </c>
      <c r="C53" s="58"/>
      <c r="D53" s="58"/>
      <c r="E53" s="59"/>
      <c r="F53" s="22"/>
      <c r="G53" s="22"/>
      <c r="H53" s="23"/>
    </row>
    <row r="54" spans="1:8">
      <c r="A54" s="21"/>
      <c r="B54" s="57" t="s">
        <v>79</v>
      </c>
      <c r="C54" s="58"/>
      <c r="D54" s="58"/>
      <c r="E54" s="59"/>
      <c r="F54" s="22"/>
      <c r="G54" s="22"/>
      <c r="H54" s="23"/>
    </row>
    <row r="55" spans="1:8">
      <c r="A55" s="21"/>
      <c r="B55" s="57" t="s">
        <v>80</v>
      </c>
      <c r="C55" s="58"/>
      <c r="D55" s="58"/>
      <c r="E55" s="59"/>
      <c r="F55" s="22"/>
      <c r="G55" s="22"/>
      <c r="H55" s="23"/>
    </row>
    <row r="56" spans="1:8">
      <c r="A56" s="21"/>
      <c r="B56" s="57" t="s">
        <v>81</v>
      </c>
      <c r="C56" s="58"/>
      <c r="D56" s="58"/>
      <c r="E56" s="59"/>
      <c r="F56" s="22"/>
      <c r="G56" s="22"/>
      <c r="H56" s="23"/>
    </row>
    <row r="57" spans="1:8">
      <c r="A57" s="21"/>
      <c r="B57" s="57" t="s">
        <v>82</v>
      </c>
      <c r="C57" s="58"/>
      <c r="D57" s="58"/>
      <c r="E57" s="59"/>
      <c r="F57" s="22"/>
      <c r="G57" s="22"/>
      <c r="H57" s="23"/>
    </row>
    <row r="58" spans="1:8">
      <c r="A58" s="21"/>
      <c r="B58" s="57" t="s">
        <v>83</v>
      </c>
      <c r="C58" s="58"/>
      <c r="D58" s="58"/>
      <c r="E58" s="59"/>
      <c r="F58" s="22"/>
      <c r="G58" s="22"/>
      <c r="H58" s="23"/>
    </row>
    <row r="59" spans="1:8" ht="15.75" thickBot="1">
      <c r="A59" s="21"/>
      <c r="B59" s="60" t="s">
        <v>84</v>
      </c>
      <c r="C59" s="61"/>
      <c r="D59" s="61"/>
      <c r="E59" s="62"/>
      <c r="F59" s="22"/>
      <c r="G59" s="22"/>
      <c r="H59" s="23"/>
    </row>
    <row r="60" spans="1:8" ht="15.75" thickBot="1">
      <c r="A60" s="21"/>
      <c r="B60" s="22"/>
      <c r="C60" s="22"/>
      <c r="D60" s="22"/>
      <c r="E60" s="22"/>
      <c r="F60" s="22"/>
      <c r="G60" s="22"/>
      <c r="H60" s="23"/>
    </row>
    <row r="61" spans="1:8" ht="15.75" thickBot="1">
      <c r="B61" s="648" t="s">
        <v>21</v>
      </c>
      <c r="C61" s="649"/>
      <c r="D61" s="22"/>
      <c r="E61" s="22"/>
      <c r="F61" s="22"/>
      <c r="G61" s="22"/>
      <c r="H61" s="23"/>
    </row>
    <row r="62" spans="1:8">
      <c r="B62" s="650" t="s">
        <v>85</v>
      </c>
      <c r="C62" s="651"/>
      <c r="D62" s="22"/>
      <c r="E62" s="22"/>
      <c r="F62" s="22"/>
      <c r="G62" s="22"/>
      <c r="H62" s="23"/>
    </row>
    <row r="63" spans="1:8">
      <c r="B63" s="635" t="s">
        <v>26</v>
      </c>
      <c r="C63" s="636"/>
      <c r="D63" s="22"/>
      <c r="E63" s="22"/>
      <c r="F63" s="22"/>
      <c r="G63" s="22"/>
      <c r="H63" s="23"/>
    </row>
    <row r="64" spans="1:8">
      <c r="B64" s="635" t="s">
        <v>27</v>
      </c>
      <c r="C64" s="636"/>
      <c r="D64" s="22"/>
      <c r="E64" s="22"/>
      <c r="F64" s="22"/>
      <c r="G64" s="22"/>
      <c r="H64" s="23"/>
    </row>
    <row r="65" spans="1:13">
      <c r="B65" s="635" t="s">
        <v>28</v>
      </c>
      <c r="C65" s="636"/>
      <c r="D65" s="22"/>
      <c r="E65" s="22"/>
      <c r="F65" s="22"/>
      <c r="G65" s="22"/>
      <c r="H65" s="23"/>
    </row>
    <row r="66" spans="1:13">
      <c r="B66" s="635" t="s">
        <v>29</v>
      </c>
      <c r="C66" s="636"/>
      <c r="D66" s="22"/>
      <c r="E66" s="22"/>
      <c r="F66" s="22"/>
      <c r="G66" s="22"/>
      <c r="H66" s="23"/>
    </row>
    <row r="67" spans="1:13">
      <c r="B67" s="635" t="s">
        <v>86</v>
      </c>
      <c r="C67" s="636"/>
      <c r="D67" s="22"/>
      <c r="E67" s="22"/>
      <c r="F67" s="22"/>
      <c r="G67" s="22"/>
      <c r="H67" s="23"/>
    </row>
    <row r="68" spans="1:13" ht="15.75" thickBot="1">
      <c r="A68" s="21"/>
      <c r="B68" s="637" t="s">
        <v>62</v>
      </c>
      <c r="C68" s="638"/>
      <c r="D68" s="22"/>
      <c r="E68" s="22"/>
      <c r="F68" s="22"/>
      <c r="G68" s="22"/>
      <c r="H68" s="23"/>
    </row>
    <row r="69" spans="1:13" ht="15.75" thickBot="1">
      <c r="A69" s="21"/>
      <c r="B69" s="22"/>
      <c r="C69" s="22"/>
      <c r="D69" s="22"/>
      <c r="E69" s="22"/>
      <c r="F69" s="22"/>
      <c r="G69" s="22"/>
      <c r="H69" s="23"/>
      <c r="M69" s="2"/>
    </row>
    <row r="70" spans="1:13" s="2" customFormat="1" ht="30.75" thickBot="1">
      <c r="A70" s="24"/>
      <c r="B70" s="42" t="s">
        <v>4</v>
      </c>
      <c r="C70" s="42" t="s">
        <v>5</v>
      </c>
      <c r="D70" s="42" t="s">
        <v>6</v>
      </c>
      <c r="E70" s="43" t="s">
        <v>35</v>
      </c>
      <c r="F70" s="25"/>
      <c r="G70" s="25"/>
      <c r="H70" s="26"/>
      <c r="M70"/>
    </row>
    <row r="71" spans="1:13">
      <c r="A71" s="21"/>
      <c r="B71" s="34" t="s">
        <v>42</v>
      </c>
      <c r="C71" s="34" t="s">
        <v>47</v>
      </c>
      <c r="D71" s="35" t="s">
        <v>32</v>
      </c>
      <c r="E71" s="34">
        <v>0</v>
      </c>
      <c r="F71" s="22"/>
      <c r="G71" s="22"/>
      <c r="H71" s="23"/>
    </row>
    <row r="72" spans="1:13">
      <c r="A72" s="21"/>
      <c r="B72" s="30" t="s">
        <v>43</v>
      </c>
      <c r="C72" s="30" t="s">
        <v>48</v>
      </c>
      <c r="D72" s="32" t="s">
        <v>8</v>
      </c>
      <c r="E72" s="30">
        <v>1</v>
      </c>
      <c r="F72" s="22"/>
      <c r="G72" s="22"/>
      <c r="H72" s="23"/>
    </row>
    <row r="73" spans="1:13" ht="15.75" thickBot="1">
      <c r="A73" s="21"/>
      <c r="B73" s="30" t="s">
        <v>44</v>
      </c>
      <c r="C73" s="30" t="s">
        <v>8</v>
      </c>
      <c r="D73" s="32" t="s">
        <v>33</v>
      </c>
      <c r="E73" s="31">
        <v>2</v>
      </c>
      <c r="F73" s="22"/>
      <c r="G73" s="22"/>
      <c r="H73" s="23"/>
    </row>
    <row r="74" spans="1:13" ht="15.75" thickBot="1">
      <c r="A74" s="21"/>
      <c r="B74" s="30" t="s">
        <v>45</v>
      </c>
      <c r="C74" s="30" t="s">
        <v>49</v>
      </c>
      <c r="D74" s="33" t="s">
        <v>34</v>
      </c>
      <c r="E74" s="22"/>
      <c r="F74" s="22"/>
      <c r="G74" s="22"/>
      <c r="H74" s="23"/>
    </row>
    <row r="75" spans="1:13" ht="15.75" thickBot="1">
      <c r="A75" s="21"/>
      <c r="B75" s="31" t="s">
        <v>46</v>
      </c>
      <c r="C75" s="31" t="s">
        <v>87</v>
      </c>
      <c r="D75" s="22"/>
      <c r="E75" s="22"/>
      <c r="F75" s="22"/>
      <c r="G75" s="22"/>
      <c r="H75" s="23"/>
    </row>
    <row r="76" spans="1:13" ht="15.75" thickBot="1">
      <c r="A76" s="21"/>
      <c r="B76" s="22"/>
      <c r="C76" s="22"/>
      <c r="D76" s="22"/>
      <c r="E76" s="22"/>
      <c r="F76" s="22"/>
      <c r="G76" s="22"/>
      <c r="H76" s="23"/>
    </row>
    <row r="77" spans="1:13" ht="21.75" customHeight="1">
      <c r="A77" s="21"/>
      <c r="B77" s="639" t="s">
        <v>88</v>
      </c>
      <c r="C77" s="640"/>
      <c r="D77" s="640"/>
      <c r="E77" s="640"/>
      <c r="F77" s="640"/>
      <c r="G77" s="641"/>
      <c r="H77" s="23"/>
    </row>
    <row r="78" spans="1:13" ht="21.75" customHeight="1">
      <c r="A78" s="21"/>
      <c r="B78" s="642"/>
      <c r="C78" s="643"/>
      <c r="D78" s="643"/>
      <c r="E78" s="643"/>
      <c r="F78" s="643"/>
      <c r="G78" s="644"/>
      <c r="H78" s="23"/>
    </row>
    <row r="79" spans="1:13" ht="21.75" customHeight="1">
      <c r="A79" s="21"/>
      <c r="B79" s="642"/>
      <c r="C79" s="643"/>
      <c r="D79" s="643"/>
      <c r="E79" s="643"/>
      <c r="F79" s="643"/>
      <c r="G79" s="644"/>
      <c r="H79" s="23"/>
    </row>
    <row r="80" spans="1:13" ht="21.75" customHeight="1">
      <c r="A80" s="21"/>
      <c r="B80" s="642"/>
      <c r="C80" s="643"/>
      <c r="D80" s="643"/>
      <c r="E80" s="643"/>
      <c r="F80" s="643"/>
      <c r="G80" s="644"/>
      <c r="H80" s="23"/>
    </row>
    <row r="81" spans="1:8" ht="21.75" customHeight="1">
      <c r="A81" s="21"/>
      <c r="B81" s="642"/>
      <c r="C81" s="643"/>
      <c r="D81" s="643"/>
      <c r="E81" s="643"/>
      <c r="F81" s="643"/>
      <c r="G81" s="644"/>
      <c r="H81" s="23"/>
    </row>
    <row r="82" spans="1:8" ht="21.75" customHeight="1" thickBot="1">
      <c r="A82" s="21"/>
      <c r="B82" s="645"/>
      <c r="C82" s="646"/>
      <c r="D82" s="646"/>
      <c r="E82" s="646"/>
      <c r="F82" s="646"/>
      <c r="G82" s="647"/>
      <c r="H82" s="23"/>
    </row>
    <row r="83" spans="1:8" ht="4.5" customHeight="1" thickBot="1">
      <c r="A83" s="27"/>
      <c r="B83" s="28"/>
      <c r="C83" s="28"/>
      <c r="D83" s="28"/>
      <c r="E83" s="28"/>
      <c r="F83" s="28"/>
      <c r="G83" s="28"/>
      <c r="H83" s="29"/>
    </row>
  </sheetData>
  <mergeCells count="26">
    <mergeCell ref="B15:G15"/>
    <mergeCell ref="B67:C67"/>
    <mergeCell ref="B68:C68"/>
    <mergeCell ref="B77:G82"/>
    <mergeCell ref="B61:C61"/>
    <mergeCell ref="B62:C62"/>
    <mergeCell ref="B63:C63"/>
    <mergeCell ref="B64:C64"/>
    <mergeCell ref="B65:C65"/>
    <mergeCell ref="B66:C66"/>
    <mergeCell ref="B35:G40"/>
    <mergeCell ref="B16:G16"/>
    <mergeCell ref="B17:G17"/>
    <mergeCell ref="B19:G22"/>
    <mergeCell ref="B23:G28"/>
    <mergeCell ref="B29:G34"/>
    <mergeCell ref="B5:G5"/>
    <mergeCell ref="B6:B7"/>
    <mergeCell ref="C6:G6"/>
    <mergeCell ref="B14:G14"/>
    <mergeCell ref="B2:B4"/>
    <mergeCell ref="C2:E3"/>
    <mergeCell ref="F2:G2"/>
    <mergeCell ref="F3:G3"/>
    <mergeCell ref="C4:E4"/>
    <mergeCell ref="F4:G4"/>
  </mergeCells>
  <dataValidations count="1">
    <dataValidation type="list" allowBlank="1" showInputMessage="1" showErrorMessage="1" sqref="J61" xr:uid="{00000000-0002-0000-1800-000000000000}">
      <formula1>$B$62:$B$68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1"/>
  <sheetViews>
    <sheetView showGridLines="0" topLeftCell="A23" zoomScaleNormal="100" workbookViewId="0">
      <selection activeCell="A8" sqref="A8:D8"/>
    </sheetView>
  </sheetViews>
  <sheetFormatPr baseColWidth="10" defaultRowHeight="15"/>
  <cols>
    <col min="1" max="1" width="27.42578125" customWidth="1"/>
    <col min="2" max="2" width="98.28515625" customWidth="1"/>
  </cols>
  <sheetData>
    <row r="1" spans="1:4" s="1" customFormat="1" ht="25.5" customHeight="1">
      <c r="A1" s="389"/>
      <c r="B1" s="392" t="s">
        <v>57</v>
      </c>
      <c r="C1" s="392" t="s">
        <v>865</v>
      </c>
      <c r="D1" s="392"/>
    </row>
    <row r="2" spans="1:4" s="1" customFormat="1" ht="25.5" customHeight="1">
      <c r="A2" s="390"/>
      <c r="B2" s="392"/>
      <c r="C2" s="392" t="s">
        <v>68</v>
      </c>
      <c r="D2" s="392"/>
    </row>
    <row r="3" spans="1:4" s="1" customFormat="1" ht="25.5" customHeight="1">
      <c r="A3" s="391"/>
      <c r="B3" s="201" t="s">
        <v>56</v>
      </c>
      <c r="C3" s="392" t="s">
        <v>1050</v>
      </c>
      <c r="D3" s="392"/>
    </row>
    <row r="4" spans="1:4" s="1" customFormat="1" ht="13.5" customHeight="1">
      <c r="A4" s="542" t="s">
        <v>1071</v>
      </c>
      <c r="B4" s="542"/>
      <c r="C4" s="542"/>
      <c r="D4" s="542"/>
    </row>
    <row r="5" spans="1:4" ht="15.75" customHeight="1">
      <c r="A5" s="543"/>
      <c r="B5" s="543"/>
      <c r="C5" s="543"/>
      <c r="D5" s="543"/>
    </row>
    <row r="6" spans="1:4" ht="27.75" customHeight="1">
      <c r="A6" s="374" t="s">
        <v>1051</v>
      </c>
      <c r="B6" s="375"/>
      <c r="C6" s="375"/>
      <c r="D6" s="376"/>
    </row>
    <row r="7" spans="1:4" ht="28.5" customHeight="1">
      <c r="A7" s="374" t="s">
        <v>1052</v>
      </c>
      <c r="B7" s="375"/>
      <c r="C7" s="375"/>
      <c r="D7" s="376"/>
    </row>
    <row r="8" spans="1:4" ht="91.5" customHeight="1">
      <c r="A8" s="377" t="s">
        <v>1053</v>
      </c>
      <c r="B8" s="378"/>
      <c r="C8" s="378"/>
      <c r="D8" s="379"/>
    </row>
    <row r="9" spans="1:4" ht="363.75" customHeight="1">
      <c r="A9" s="377" t="s">
        <v>1066</v>
      </c>
      <c r="B9" s="378"/>
      <c r="C9" s="378"/>
      <c r="D9" s="379"/>
    </row>
    <row r="10" spans="1:4" ht="307.5" customHeight="1">
      <c r="A10" s="382"/>
      <c r="B10" s="383"/>
      <c r="C10" s="383"/>
      <c r="D10" s="384"/>
    </row>
    <row r="11" spans="1:4" ht="366.75" customHeight="1">
      <c r="A11" s="385"/>
      <c r="B11" s="386"/>
      <c r="C11" s="386"/>
      <c r="D11" s="387"/>
    </row>
    <row r="12" spans="1:4" ht="94.5" customHeight="1">
      <c r="A12" s="544" t="s">
        <v>89</v>
      </c>
      <c r="B12" s="381" t="s">
        <v>1137</v>
      </c>
      <c r="C12" s="381"/>
      <c r="D12" s="381"/>
    </row>
    <row r="13" spans="1:4" ht="90.75" customHeight="1">
      <c r="A13" s="545"/>
      <c r="B13" s="381" t="s">
        <v>1123</v>
      </c>
      <c r="C13" s="381"/>
      <c r="D13" s="381"/>
    </row>
    <row r="14" spans="1:4" ht="108.75" customHeight="1">
      <c r="A14" s="545"/>
      <c r="B14" s="381" t="s">
        <v>1498</v>
      </c>
      <c r="C14" s="381"/>
      <c r="D14" s="381"/>
    </row>
    <row r="15" spans="1:4" ht="132" customHeight="1">
      <c r="A15" s="545"/>
      <c r="B15" s="381" t="s">
        <v>1499</v>
      </c>
      <c r="C15" s="381"/>
      <c r="D15" s="381"/>
    </row>
    <row r="16" spans="1:4" ht="74.25" customHeight="1">
      <c r="A16" s="545"/>
      <c r="B16" s="381" t="s">
        <v>1328</v>
      </c>
      <c r="C16" s="381"/>
      <c r="D16" s="381"/>
    </row>
    <row r="17" spans="1:4" ht="120" customHeight="1">
      <c r="A17" s="545"/>
      <c r="B17" s="431" t="s">
        <v>1501</v>
      </c>
      <c r="C17" s="431"/>
      <c r="D17" s="431"/>
    </row>
    <row r="18" spans="1:4" ht="58.5" customHeight="1">
      <c r="A18" s="546"/>
      <c r="B18" s="381" t="s">
        <v>1068</v>
      </c>
      <c r="C18" s="381"/>
      <c r="D18" s="381"/>
    </row>
    <row r="19" spans="1:4" ht="36.75" customHeight="1">
      <c r="A19" s="380" t="s">
        <v>90</v>
      </c>
      <c r="B19" s="381" t="s">
        <v>1057</v>
      </c>
      <c r="C19" s="381"/>
      <c r="D19" s="381"/>
    </row>
    <row r="20" spans="1:4" ht="123" customHeight="1">
      <c r="A20" s="380"/>
      <c r="B20" s="381" t="s">
        <v>1344</v>
      </c>
      <c r="C20" s="381"/>
      <c r="D20" s="381"/>
    </row>
    <row r="21" spans="1:4" ht="77.25" customHeight="1">
      <c r="A21" s="380"/>
      <c r="B21" s="394" t="s">
        <v>1133</v>
      </c>
      <c r="C21" s="381"/>
      <c r="D21" s="381"/>
    </row>
    <row r="22" spans="1:4" ht="103.5" customHeight="1">
      <c r="A22" s="380"/>
      <c r="B22" s="394" t="s">
        <v>1345</v>
      </c>
      <c r="C22" s="381"/>
      <c r="D22" s="381"/>
    </row>
    <row r="23" spans="1:4" ht="101.25" customHeight="1">
      <c r="A23" s="380"/>
      <c r="B23" s="381" t="s">
        <v>1346</v>
      </c>
      <c r="C23" s="381"/>
      <c r="D23" s="381"/>
    </row>
    <row r="24" spans="1:4" ht="65.25" customHeight="1">
      <c r="A24" s="380"/>
      <c r="B24" s="394" t="s">
        <v>1094</v>
      </c>
      <c r="C24" s="381"/>
      <c r="D24" s="381"/>
    </row>
    <row r="25" spans="1:4" ht="63" customHeight="1">
      <c r="A25" s="380" t="s">
        <v>91</v>
      </c>
      <c r="B25" s="381" t="s">
        <v>1060</v>
      </c>
      <c r="C25" s="381"/>
      <c r="D25" s="381"/>
    </row>
    <row r="26" spans="1:4" ht="54" customHeight="1">
      <c r="A26" s="380"/>
      <c r="B26" s="381" t="s">
        <v>1329</v>
      </c>
      <c r="C26" s="381"/>
      <c r="D26" s="381"/>
    </row>
    <row r="27" spans="1:4" ht="106.5" customHeight="1">
      <c r="A27" s="380"/>
      <c r="B27" s="381" t="s">
        <v>1347</v>
      </c>
      <c r="C27" s="381"/>
      <c r="D27" s="381"/>
    </row>
    <row r="28" spans="1:4" ht="53.25" customHeight="1">
      <c r="A28" s="380"/>
      <c r="B28" s="394" t="s">
        <v>1073</v>
      </c>
      <c r="C28" s="381"/>
      <c r="D28" s="381"/>
    </row>
    <row r="29" spans="1:4" ht="57" customHeight="1">
      <c r="A29" s="380"/>
      <c r="B29" s="381" t="s">
        <v>1069</v>
      </c>
      <c r="C29" s="381"/>
      <c r="D29" s="381"/>
    </row>
    <row r="30" spans="1:4" ht="38.25" customHeight="1">
      <c r="A30" s="380"/>
      <c r="B30" s="381" t="s">
        <v>1330</v>
      </c>
      <c r="C30" s="381"/>
      <c r="D30" s="381"/>
    </row>
    <row r="31" spans="1:4" ht="50.25" customHeight="1">
      <c r="A31" s="380"/>
      <c r="B31" s="381" t="s">
        <v>1070</v>
      </c>
      <c r="C31" s="381"/>
      <c r="D31" s="381"/>
    </row>
  </sheetData>
  <mergeCells count="33">
    <mergeCell ref="A25:A31"/>
    <mergeCell ref="B25:D25"/>
    <mergeCell ref="B26:D26"/>
    <mergeCell ref="B27:D27"/>
    <mergeCell ref="B28:D28"/>
    <mergeCell ref="B29:D29"/>
    <mergeCell ref="B30:D30"/>
    <mergeCell ref="B31:D31"/>
    <mergeCell ref="B15:D15"/>
    <mergeCell ref="B16:D16"/>
    <mergeCell ref="A19:A24"/>
    <mergeCell ref="B19:D19"/>
    <mergeCell ref="B20:D20"/>
    <mergeCell ref="B21:D21"/>
    <mergeCell ref="B22:D22"/>
    <mergeCell ref="B23:D23"/>
    <mergeCell ref="B24:D24"/>
    <mergeCell ref="B18:D18"/>
    <mergeCell ref="B17:D17"/>
    <mergeCell ref="A12:A18"/>
    <mergeCell ref="B13:D13"/>
    <mergeCell ref="B14:D14"/>
    <mergeCell ref="A4:D5"/>
    <mergeCell ref="A1:A3"/>
    <mergeCell ref="B1:B2"/>
    <mergeCell ref="C1:D1"/>
    <mergeCell ref="C2:D2"/>
    <mergeCell ref="C3:D3"/>
    <mergeCell ref="A6:D6"/>
    <mergeCell ref="A7:D7"/>
    <mergeCell ref="A8:D8"/>
    <mergeCell ref="A9:D11"/>
    <mergeCell ref="B12:D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31"/>
  <sheetViews>
    <sheetView showGridLines="0" zoomScale="110" zoomScaleNormal="110" workbookViewId="0">
      <selection activeCell="A4" sqref="A4:D5"/>
    </sheetView>
  </sheetViews>
  <sheetFormatPr baseColWidth="10" defaultRowHeight="15"/>
  <cols>
    <col min="1" max="1" width="46.140625" customWidth="1"/>
    <col min="2" max="2" width="98.28515625" customWidth="1"/>
  </cols>
  <sheetData>
    <row r="1" spans="1:4" s="1" customFormat="1" ht="25.5" customHeight="1">
      <c r="A1" s="389"/>
      <c r="B1" s="392" t="s">
        <v>57</v>
      </c>
      <c r="C1" s="392" t="s">
        <v>865</v>
      </c>
      <c r="D1" s="392"/>
    </row>
    <row r="2" spans="1:4" s="1" customFormat="1" ht="25.5" customHeight="1">
      <c r="A2" s="390"/>
      <c r="B2" s="392"/>
      <c r="C2" s="392" t="s">
        <v>68</v>
      </c>
      <c r="D2" s="392"/>
    </row>
    <row r="3" spans="1:4" s="1" customFormat="1" ht="25.5" customHeight="1">
      <c r="A3" s="391"/>
      <c r="B3" s="201" t="s">
        <v>56</v>
      </c>
      <c r="C3" s="392" t="s">
        <v>1050</v>
      </c>
      <c r="D3" s="392"/>
    </row>
    <row r="4" spans="1:4" s="1" customFormat="1" ht="13.5" customHeight="1">
      <c r="A4" s="542" t="s">
        <v>1144</v>
      </c>
      <c r="B4" s="542"/>
      <c r="C4" s="542"/>
      <c r="D4" s="542"/>
    </row>
    <row r="5" spans="1:4" ht="15.75" customHeight="1">
      <c r="A5" s="543"/>
      <c r="B5" s="543"/>
      <c r="C5" s="543"/>
      <c r="D5" s="543"/>
    </row>
    <row r="6" spans="1:4" ht="27.75" customHeight="1">
      <c r="A6" s="374" t="s">
        <v>1051</v>
      </c>
      <c r="B6" s="375"/>
      <c r="C6" s="375"/>
      <c r="D6" s="376"/>
    </row>
    <row r="7" spans="1:4" ht="28.5" customHeight="1">
      <c r="A7" s="374" t="s">
        <v>1052</v>
      </c>
      <c r="B7" s="375"/>
      <c r="C7" s="375"/>
      <c r="D7" s="376"/>
    </row>
    <row r="8" spans="1:4" ht="80.25" customHeight="1">
      <c r="A8" s="377" t="s">
        <v>1148</v>
      </c>
      <c r="B8" s="378"/>
      <c r="C8" s="378"/>
      <c r="D8" s="379"/>
    </row>
    <row r="9" spans="1:4" ht="363.75" customHeight="1">
      <c r="A9" s="377" t="s">
        <v>1066</v>
      </c>
      <c r="B9" s="378"/>
      <c r="C9" s="378"/>
      <c r="D9" s="379"/>
    </row>
    <row r="10" spans="1:4" ht="307.5" customHeight="1">
      <c r="A10" s="382"/>
      <c r="B10" s="383"/>
      <c r="C10" s="383"/>
      <c r="D10" s="384"/>
    </row>
    <row r="11" spans="1:4" ht="366.75" customHeight="1">
      <c r="A11" s="385"/>
      <c r="B11" s="386"/>
      <c r="C11" s="386"/>
      <c r="D11" s="387"/>
    </row>
    <row r="12" spans="1:4" ht="66" customHeight="1">
      <c r="A12" s="380" t="s">
        <v>89</v>
      </c>
      <c r="B12" s="381" t="s">
        <v>1149</v>
      </c>
      <c r="C12" s="381"/>
      <c r="D12" s="381"/>
    </row>
    <row r="13" spans="1:4" ht="63.75" customHeight="1">
      <c r="A13" s="380"/>
      <c r="B13" s="381" t="s">
        <v>1150</v>
      </c>
      <c r="C13" s="381"/>
      <c r="D13" s="381"/>
    </row>
    <row r="14" spans="1:4" ht="68.25" customHeight="1">
      <c r="A14" s="380"/>
      <c r="B14" s="381" t="s">
        <v>1153</v>
      </c>
      <c r="C14" s="381"/>
      <c r="D14" s="381"/>
    </row>
    <row r="15" spans="1:4" ht="63.75" customHeight="1">
      <c r="A15" s="380"/>
      <c r="B15" s="381" t="s">
        <v>1145</v>
      </c>
      <c r="C15" s="381"/>
      <c r="D15" s="381"/>
    </row>
    <row r="16" spans="1:4" ht="42" customHeight="1">
      <c r="A16" s="380"/>
      <c r="B16" s="381" t="s">
        <v>1152</v>
      </c>
      <c r="C16" s="381"/>
      <c r="D16" s="381"/>
    </row>
    <row r="17" spans="1:4" ht="51.75" customHeight="1">
      <c r="A17" s="380"/>
      <c r="B17" s="381" t="s">
        <v>1146</v>
      </c>
      <c r="C17" s="381"/>
      <c r="D17" s="381"/>
    </row>
    <row r="18" spans="1:4" ht="54" customHeight="1">
      <c r="A18" s="380"/>
      <c r="B18" s="549" t="s">
        <v>1157</v>
      </c>
      <c r="C18" s="431"/>
      <c r="D18" s="431"/>
    </row>
    <row r="19" spans="1:4" ht="36.75" customHeight="1">
      <c r="A19" s="380" t="s">
        <v>90</v>
      </c>
      <c r="B19" s="381" t="s">
        <v>1151</v>
      </c>
      <c r="C19" s="381"/>
      <c r="D19" s="381"/>
    </row>
    <row r="20" spans="1:4" ht="82.5" customHeight="1">
      <c r="A20" s="380"/>
      <c r="B20" s="381" t="s">
        <v>1147</v>
      </c>
      <c r="C20" s="381"/>
      <c r="D20" s="381"/>
    </row>
    <row r="21" spans="1:4" ht="80.25" customHeight="1">
      <c r="A21" s="380"/>
      <c r="B21" s="394" t="s">
        <v>1154</v>
      </c>
      <c r="C21" s="381"/>
      <c r="D21" s="381"/>
    </row>
    <row r="22" spans="1:4" ht="69.75" customHeight="1">
      <c r="A22" s="380"/>
      <c r="B22" s="394" t="s">
        <v>1155</v>
      </c>
      <c r="C22" s="381"/>
      <c r="D22" s="381"/>
    </row>
    <row r="23" spans="1:4" ht="54" customHeight="1">
      <c r="A23" s="380"/>
      <c r="B23" s="381" t="s">
        <v>1156</v>
      </c>
      <c r="C23" s="381"/>
      <c r="D23" s="381"/>
    </row>
    <row r="24" spans="1:4" ht="60" customHeight="1">
      <c r="A24" s="380"/>
      <c r="B24" s="394" t="s">
        <v>1174</v>
      </c>
      <c r="C24" s="381"/>
      <c r="D24" s="381"/>
    </row>
    <row r="25" spans="1:4" ht="45" customHeight="1">
      <c r="A25" s="547" t="s">
        <v>91</v>
      </c>
      <c r="B25" s="381" t="s">
        <v>1082</v>
      </c>
      <c r="C25" s="381"/>
      <c r="D25" s="381"/>
    </row>
    <row r="26" spans="1:4" ht="54" customHeight="1">
      <c r="A26" s="548"/>
      <c r="B26" s="381" t="s">
        <v>1072</v>
      </c>
      <c r="C26" s="381"/>
      <c r="D26" s="381"/>
    </row>
    <row r="27" spans="1:4" ht="43.5" customHeight="1">
      <c r="A27" s="548"/>
      <c r="B27" s="381" t="s">
        <v>1364</v>
      </c>
      <c r="C27" s="381"/>
      <c r="D27" s="381"/>
    </row>
    <row r="28" spans="1:4" ht="58.5" customHeight="1">
      <c r="A28" s="548"/>
      <c r="B28" s="394" t="s">
        <v>1083</v>
      </c>
      <c r="C28" s="381"/>
      <c r="D28" s="381"/>
    </row>
    <row r="29" spans="1:4" ht="57" customHeight="1">
      <c r="A29" s="548"/>
      <c r="B29" s="381" t="s">
        <v>1069</v>
      </c>
      <c r="C29" s="381"/>
      <c r="D29" s="381"/>
    </row>
    <row r="30" spans="1:4" ht="44.25" customHeight="1">
      <c r="A30" s="548"/>
      <c r="B30" s="381" t="s">
        <v>1084</v>
      </c>
      <c r="C30" s="381"/>
      <c r="D30" s="381"/>
    </row>
    <row r="31" spans="1:4" ht="42.75" customHeight="1">
      <c r="A31" s="548"/>
      <c r="B31" s="381" t="s">
        <v>1070</v>
      </c>
      <c r="C31" s="381"/>
      <c r="D31" s="381"/>
    </row>
  </sheetData>
  <mergeCells count="33">
    <mergeCell ref="B31:D31"/>
    <mergeCell ref="A6:D6"/>
    <mergeCell ref="A7:D7"/>
    <mergeCell ref="A8:D8"/>
    <mergeCell ref="A9:D11"/>
    <mergeCell ref="A25:A31"/>
    <mergeCell ref="B25:D25"/>
    <mergeCell ref="B26:D26"/>
    <mergeCell ref="B27:D27"/>
    <mergeCell ref="B28:D28"/>
    <mergeCell ref="B29:D29"/>
    <mergeCell ref="B30:D30"/>
    <mergeCell ref="B17:D17"/>
    <mergeCell ref="B18:D18"/>
    <mergeCell ref="A19:A24"/>
    <mergeCell ref="B19:D19"/>
    <mergeCell ref="B20:D20"/>
    <mergeCell ref="B21:D21"/>
    <mergeCell ref="B22:D22"/>
    <mergeCell ref="B23:D23"/>
    <mergeCell ref="B24:D24"/>
    <mergeCell ref="A12:A18"/>
    <mergeCell ref="B12:D12"/>
    <mergeCell ref="B13:D13"/>
    <mergeCell ref="B14:D14"/>
    <mergeCell ref="B15:D15"/>
    <mergeCell ref="B16:D16"/>
    <mergeCell ref="A4:D5"/>
    <mergeCell ref="A1:A3"/>
    <mergeCell ref="B1:B2"/>
    <mergeCell ref="C1:D1"/>
    <mergeCell ref="C2:D2"/>
    <mergeCell ref="C3:D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7"/>
  <dimension ref="A1:D30"/>
  <sheetViews>
    <sheetView showGridLines="0" topLeftCell="A17" zoomScale="110" zoomScaleNormal="110" workbookViewId="0">
      <selection activeCell="B19" sqref="B19:D19"/>
    </sheetView>
  </sheetViews>
  <sheetFormatPr baseColWidth="10" defaultRowHeight="15"/>
  <cols>
    <col min="1" max="1" width="35.5703125" customWidth="1"/>
    <col min="2" max="2" width="98.28515625" customWidth="1"/>
  </cols>
  <sheetData>
    <row r="1" spans="1:4" s="1" customFormat="1" ht="25.5" customHeight="1">
      <c r="A1" s="389"/>
      <c r="B1" s="392" t="s">
        <v>57</v>
      </c>
      <c r="C1" s="392" t="s">
        <v>865</v>
      </c>
      <c r="D1" s="392"/>
    </row>
    <row r="2" spans="1:4" s="1" customFormat="1" ht="25.5" customHeight="1">
      <c r="A2" s="390"/>
      <c r="B2" s="392"/>
      <c r="C2" s="392" t="s">
        <v>68</v>
      </c>
      <c r="D2" s="392"/>
    </row>
    <row r="3" spans="1:4" s="1" customFormat="1" ht="25.5" customHeight="1">
      <c r="A3" s="391"/>
      <c r="B3" s="202" t="s">
        <v>56</v>
      </c>
      <c r="C3" s="392" t="s">
        <v>1050</v>
      </c>
      <c r="D3" s="392"/>
    </row>
    <row r="4" spans="1:4" s="1" customFormat="1" ht="13.5" customHeight="1">
      <c r="A4" s="542" t="s">
        <v>1191</v>
      </c>
      <c r="B4" s="542"/>
      <c r="C4" s="542"/>
      <c r="D4" s="542"/>
    </row>
    <row r="5" spans="1:4" ht="15.75" customHeight="1">
      <c r="A5" s="543"/>
      <c r="B5" s="543"/>
      <c r="C5" s="543"/>
      <c r="D5" s="543"/>
    </row>
    <row r="6" spans="1:4" ht="27.75" customHeight="1">
      <c r="A6" s="374" t="s">
        <v>1051</v>
      </c>
      <c r="B6" s="375"/>
      <c r="C6" s="375"/>
      <c r="D6" s="376"/>
    </row>
    <row r="7" spans="1:4" ht="28.5" customHeight="1">
      <c r="A7" s="374" t="s">
        <v>1052</v>
      </c>
      <c r="B7" s="375"/>
      <c r="C7" s="375"/>
      <c r="D7" s="376"/>
    </row>
    <row r="8" spans="1:4" ht="77.25" customHeight="1">
      <c r="A8" s="377" t="s">
        <v>1053</v>
      </c>
      <c r="B8" s="378"/>
      <c r="C8" s="378"/>
      <c r="D8" s="379"/>
    </row>
    <row r="9" spans="1:4" ht="363.75" customHeight="1">
      <c r="A9" s="377" t="s">
        <v>1066</v>
      </c>
      <c r="B9" s="378"/>
      <c r="C9" s="378"/>
      <c r="D9" s="379"/>
    </row>
    <row r="10" spans="1:4" ht="307.5" customHeight="1">
      <c r="A10" s="382"/>
      <c r="B10" s="383"/>
      <c r="C10" s="383"/>
      <c r="D10" s="384"/>
    </row>
    <row r="11" spans="1:4" ht="366.75" customHeight="1">
      <c r="A11" s="385"/>
      <c r="B11" s="386"/>
      <c r="C11" s="386"/>
      <c r="D11" s="387"/>
    </row>
    <row r="12" spans="1:4" ht="59.25" customHeight="1">
      <c r="A12" s="380" t="s">
        <v>89</v>
      </c>
      <c r="B12" s="381" t="s">
        <v>1161</v>
      </c>
      <c r="C12" s="381"/>
      <c r="D12" s="381"/>
    </row>
    <row r="13" spans="1:4" ht="46.5" customHeight="1">
      <c r="A13" s="380"/>
      <c r="B13" s="381" t="s">
        <v>1150</v>
      </c>
      <c r="C13" s="381"/>
      <c r="D13" s="381"/>
    </row>
    <row r="14" spans="1:4" ht="33.75" customHeight="1">
      <c r="A14" s="380"/>
      <c r="B14" s="381" t="s">
        <v>1076</v>
      </c>
      <c r="C14" s="381"/>
      <c r="D14" s="381"/>
    </row>
    <row r="15" spans="1:4" ht="48" customHeight="1">
      <c r="A15" s="380"/>
      <c r="B15" s="381" t="s">
        <v>1169</v>
      </c>
      <c r="C15" s="381"/>
      <c r="D15" s="381"/>
    </row>
    <row r="16" spans="1:4" ht="41.25" customHeight="1">
      <c r="A16" s="380"/>
      <c r="B16" s="381" t="s">
        <v>1170</v>
      </c>
      <c r="C16" s="381"/>
      <c r="D16" s="381"/>
    </row>
    <row r="17" spans="1:4" ht="35.25" customHeight="1">
      <c r="A17" s="380"/>
      <c r="B17" s="381" t="s">
        <v>1171</v>
      </c>
      <c r="C17" s="381"/>
      <c r="D17" s="381"/>
    </row>
    <row r="18" spans="1:4" ht="36.75" customHeight="1">
      <c r="A18" s="380" t="s">
        <v>90</v>
      </c>
      <c r="B18" s="381" t="s">
        <v>1172</v>
      </c>
      <c r="C18" s="381"/>
      <c r="D18" s="381"/>
    </row>
    <row r="19" spans="1:4" ht="54" customHeight="1">
      <c r="A19" s="380"/>
      <c r="B19" s="381" t="s">
        <v>1477</v>
      </c>
      <c r="C19" s="381"/>
      <c r="D19" s="381"/>
    </row>
    <row r="20" spans="1:4" ht="45" customHeight="1">
      <c r="A20" s="380"/>
      <c r="B20" s="394" t="s">
        <v>1166</v>
      </c>
      <c r="C20" s="381"/>
      <c r="D20" s="381"/>
    </row>
    <row r="21" spans="1:4" ht="57" customHeight="1">
      <c r="A21" s="380"/>
      <c r="B21" s="394" t="s">
        <v>1760</v>
      </c>
      <c r="C21" s="381"/>
      <c r="D21" s="381"/>
    </row>
    <row r="22" spans="1:4" ht="68.25" customHeight="1">
      <c r="A22" s="380"/>
      <c r="B22" s="394" t="s">
        <v>1173</v>
      </c>
      <c r="C22" s="381"/>
      <c r="D22" s="381"/>
    </row>
    <row r="23" spans="1:4" ht="81.75" customHeight="1">
      <c r="A23" s="380"/>
      <c r="B23" s="394" t="s">
        <v>1175</v>
      </c>
      <c r="C23" s="381"/>
      <c r="D23" s="381"/>
    </row>
    <row r="24" spans="1:4" ht="42" customHeight="1">
      <c r="A24" s="380" t="s">
        <v>91</v>
      </c>
      <c r="B24" s="381" t="s">
        <v>1082</v>
      </c>
      <c r="C24" s="381"/>
      <c r="D24" s="381"/>
    </row>
    <row r="25" spans="1:4" ht="58.5" customHeight="1">
      <c r="A25" s="380"/>
      <c r="B25" s="381" t="s">
        <v>1072</v>
      </c>
      <c r="C25" s="381"/>
      <c r="D25" s="381"/>
    </row>
    <row r="26" spans="1:4" ht="43.5" customHeight="1">
      <c r="A26" s="380"/>
      <c r="B26" s="394" t="s">
        <v>1176</v>
      </c>
      <c r="C26" s="381"/>
      <c r="D26" s="381"/>
    </row>
    <row r="27" spans="1:4" ht="55.5" customHeight="1">
      <c r="A27" s="380"/>
      <c r="B27" s="394" t="s">
        <v>1465</v>
      </c>
      <c r="C27" s="381"/>
      <c r="D27" s="381"/>
    </row>
    <row r="28" spans="1:4" ht="57" customHeight="1">
      <c r="A28" s="380"/>
      <c r="B28" s="381" t="s">
        <v>1069</v>
      </c>
      <c r="C28" s="381"/>
      <c r="D28" s="381"/>
    </row>
    <row r="29" spans="1:4" ht="38.25" customHeight="1">
      <c r="A29" s="380"/>
      <c r="B29" s="381" t="s">
        <v>1084</v>
      </c>
      <c r="C29" s="381"/>
      <c r="D29" s="381"/>
    </row>
    <row r="30" spans="1:4" ht="55.5" customHeight="1">
      <c r="A30" s="380"/>
      <c r="B30" s="381" t="s">
        <v>1070</v>
      </c>
      <c r="C30" s="381"/>
      <c r="D30" s="381"/>
    </row>
  </sheetData>
  <mergeCells count="32">
    <mergeCell ref="A6:D6"/>
    <mergeCell ref="A7:D7"/>
    <mergeCell ref="A8:D8"/>
    <mergeCell ref="A9:D11"/>
    <mergeCell ref="A24:A30"/>
    <mergeCell ref="B24:D24"/>
    <mergeCell ref="B25:D25"/>
    <mergeCell ref="B26:D26"/>
    <mergeCell ref="B27:D27"/>
    <mergeCell ref="B28:D28"/>
    <mergeCell ref="B29:D29"/>
    <mergeCell ref="B30:D30"/>
    <mergeCell ref="B17:D17"/>
    <mergeCell ref="A18:A23"/>
    <mergeCell ref="B18:D18"/>
    <mergeCell ref="B19:D19"/>
    <mergeCell ref="B20:D20"/>
    <mergeCell ref="B21:D21"/>
    <mergeCell ref="B22:D22"/>
    <mergeCell ref="B23:D23"/>
    <mergeCell ref="A12:A17"/>
    <mergeCell ref="B12:D12"/>
    <mergeCell ref="B13:D13"/>
    <mergeCell ref="B14:D14"/>
    <mergeCell ref="B15:D15"/>
    <mergeCell ref="B16:D16"/>
    <mergeCell ref="A4:D5"/>
    <mergeCell ref="A1:A3"/>
    <mergeCell ref="B1:B2"/>
    <mergeCell ref="C1:D1"/>
    <mergeCell ref="C2:D2"/>
    <mergeCell ref="C3:D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30"/>
  <sheetViews>
    <sheetView showGridLines="0" topLeftCell="A21" zoomScaleNormal="100" workbookViewId="0">
      <selection activeCell="B21" sqref="B21:D21"/>
    </sheetView>
  </sheetViews>
  <sheetFormatPr baseColWidth="10" defaultRowHeight="15"/>
  <cols>
    <col min="1" max="1" width="35.5703125" customWidth="1"/>
    <col min="2" max="2" width="112.140625" customWidth="1"/>
    <col min="3" max="3" width="17.42578125" customWidth="1"/>
    <col min="4" max="4" width="11.85546875" customWidth="1"/>
  </cols>
  <sheetData>
    <row r="1" spans="1:4" s="1" customFormat="1" ht="25.5" customHeight="1">
      <c r="A1" s="389"/>
      <c r="B1" s="392" t="s">
        <v>57</v>
      </c>
      <c r="C1" s="392" t="s">
        <v>865</v>
      </c>
      <c r="D1" s="392"/>
    </row>
    <row r="2" spans="1:4" s="1" customFormat="1" ht="25.5" customHeight="1">
      <c r="A2" s="390"/>
      <c r="B2" s="392"/>
      <c r="C2" s="392" t="s">
        <v>68</v>
      </c>
      <c r="D2" s="392"/>
    </row>
    <row r="3" spans="1:4" s="1" customFormat="1" ht="25.5" customHeight="1">
      <c r="A3" s="391"/>
      <c r="B3" s="202" t="s">
        <v>56</v>
      </c>
      <c r="C3" s="392" t="s">
        <v>1050</v>
      </c>
      <c r="D3" s="392"/>
    </row>
    <row r="4" spans="1:4" s="1" customFormat="1" ht="13.5" customHeight="1">
      <c r="A4" s="542" t="s">
        <v>1177</v>
      </c>
      <c r="B4" s="542"/>
      <c r="C4" s="542"/>
      <c r="D4" s="542"/>
    </row>
    <row r="5" spans="1:4" ht="15.75" customHeight="1">
      <c r="A5" s="543"/>
      <c r="B5" s="543"/>
      <c r="C5" s="543"/>
      <c r="D5" s="543"/>
    </row>
    <row r="6" spans="1:4" ht="27.75" customHeight="1">
      <c r="A6" s="374" t="s">
        <v>1051</v>
      </c>
      <c r="B6" s="375"/>
      <c r="C6" s="375"/>
      <c r="D6" s="376"/>
    </row>
    <row r="7" spans="1:4" ht="28.5" customHeight="1">
      <c r="A7" s="374" t="s">
        <v>1052</v>
      </c>
      <c r="B7" s="375"/>
      <c r="C7" s="375"/>
      <c r="D7" s="376"/>
    </row>
    <row r="8" spans="1:4" ht="91.5" customHeight="1">
      <c r="A8" s="377" t="s">
        <v>1148</v>
      </c>
      <c r="B8" s="378"/>
      <c r="C8" s="378"/>
      <c r="D8" s="379"/>
    </row>
    <row r="9" spans="1:4" ht="363.75" customHeight="1">
      <c r="A9" s="377" t="s">
        <v>1066</v>
      </c>
      <c r="B9" s="378"/>
      <c r="C9" s="378"/>
      <c r="D9" s="379"/>
    </row>
    <row r="10" spans="1:4" ht="307.5" customHeight="1">
      <c r="A10" s="382"/>
      <c r="B10" s="383"/>
      <c r="C10" s="383"/>
      <c r="D10" s="384"/>
    </row>
    <row r="11" spans="1:4" ht="315.75" customHeight="1">
      <c r="A11" s="385"/>
      <c r="B11" s="386"/>
      <c r="C11" s="386"/>
      <c r="D11" s="387"/>
    </row>
    <row r="12" spans="1:4" ht="101.25" customHeight="1">
      <c r="A12" s="380" t="s">
        <v>89</v>
      </c>
      <c r="B12" s="550" t="s">
        <v>1811</v>
      </c>
      <c r="C12" s="551"/>
      <c r="D12" s="552"/>
    </row>
    <row r="13" spans="1:4" ht="38.25" customHeight="1">
      <c r="A13" s="380"/>
      <c r="B13" s="550" t="s">
        <v>1178</v>
      </c>
      <c r="C13" s="551"/>
      <c r="D13" s="552"/>
    </row>
    <row r="14" spans="1:4" ht="33.75" customHeight="1">
      <c r="A14" s="380"/>
      <c r="B14" s="550" t="s">
        <v>1812</v>
      </c>
      <c r="C14" s="551"/>
      <c r="D14" s="552"/>
    </row>
    <row r="15" spans="1:4" ht="102" customHeight="1">
      <c r="A15" s="380"/>
      <c r="B15" s="550" t="s">
        <v>1813</v>
      </c>
      <c r="C15" s="551"/>
      <c r="D15" s="552"/>
    </row>
    <row r="16" spans="1:4" ht="57.75" customHeight="1">
      <c r="A16" s="380"/>
      <c r="B16" s="550" t="s">
        <v>1814</v>
      </c>
      <c r="C16" s="551"/>
      <c r="D16" s="552"/>
    </row>
    <row r="17" spans="1:4" ht="75.75" customHeight="1">
      <c r="A17" s="380"/>
      <c r="B17" s="550" t="s">
        <v>1815</v>
      </c>
      <c r="C17" s="551"/>
      <c r="D17" s="552"/>
    </row>
    <row r="18" spans="1:4" ht="37.5" customHeight="1">
      <c r="A18" s="380" t="s">
        <v>90</v>
      </c>
      <c r="B18" s="550" t="s">
        <v>1816</v>
      </c>
      <c r="C18" s="551"/>
      <c r="D18" s="552"/>
    </row>
    <row r="19" spans="1:4" ht="33" customHeight="1">
      <c r="A19" s="380"/>
      <c r="B19" s="550" t="s">
        <v>1817</v>
      </c>
      <c r="C19" s="551"/>
      <c r="D19" s="552"/>
    </row>
    <row r="20" spans="1:4" ht="60" customHeight="1">
      <c r="A20" s="380"/>
      <c r="B20" s="553" t="s">
        <v>1818</v>
      </c>
      <c r="C20" s="554"/>
      <c r="D20" s="555"/>
    </row>
    <row r="21" spans="1:4" ht="137.25" customHeight="1">
      <c r="A21" s="380"/>
      <c r="B21" s="553" t="s">
        <v>1819</v>
      </c>
      <c r="C21" s="554"/>
      <c r="D21" s="555"/>
    </row>
    <row r="22" spans="1:4" ht="95.25" customHeight="1">
      <c r="A22" s="380"/>
      <c r="B22" s="550" t="s">
        <v>1895</v>
      </c>
      <c r="C22" s="551"/>
      <c r="D22" s="552"/>
    </row>
    <row r="23" spans="1:4" ht="52.5" customHeight="1">
      <c r="A23" s="380"/>
      <c r="B23" s="553" t="s">
        <v>1820</v>
      </c>
      <c r="C23" s="554"/>
      <c r="D23" s="555"/>
    </row>
    <row r="24" spans="1:4" ht="54.75" customHeight="1">
      <c r="A24" s="380" t="s">
        <v>91</v>
      </c>
      <c r="B24" s="550" t="s">
        <v>1082</v>
      </c>
      <c r="C24" s="551"/>
      <c r="D24" s="552"/>
    </row>
    <row r="25" spans="1:4" ht="54.75" customHeight="1">
      <c r="A25" s="380"/>
      <c r="B25" s="550" t="s">
        <v>1072</v>
      </c>
      <c r="C25" s="551"/>
      <c r="D25" s="552"/>
    </row>
    <row r="26" spans="1:4" ht="36" customHeight="1">
      <c r="A26" s="380"/>
      <c r="B26" s="553" t="s">
        <v>1180</v>
      </c>
      <c r="C26" s="554"/>
      <c r="D26" s="555"/>
    </row>
    <row r="27" spans="1:4" ht="33" customHeight="1">
      <c r="A27" s="380"/>
      <c r="B27" s="553" t="s">
        <v>1083</v>
      </c>
      <c r="C27" s="554"/>
      <c r="D27" s="555"/>
    </row>
    <row r="28" spans="1:4" ht="33" customHeight="1">
      <c r="A28" s="380"/>
      <c r="B28" s="550" t="s">
        <v>1069</v>
      </c>
      <c r="C28" s="551"/>
      <c r="D28" s="552"/>
    </row>
    <row r="29" spans="1:4" ht="33" customHeight="1">
      <c r="A29" s="380"/>
      <c r="B29" s="550" t="s">
        <v>1084</v>
      </c>
      <c r="C29" s="551"/>
      <c r="D29" s="552"/>
    </row>
    <row r="30" spans="1:4" ht="52.5" customHeight="1">
      <c r="A30" s="380"/>
      <c r="B30" s="550" t="s">
        <v>1070</v>
      </c>
      <c r="C30" s="551"/>
      <c r="D30" s="552"/>
    </row>
  </sheetData>
  <mergeCells count="32">
    <mergeCell ref="A4:D5"/>
    <mergeCell ref="A1:A3"/>
    <mergeCell ref="B1:B2"/>
    <mergeCell ref="C1:D1"/>
    <mergeCell ref="C2:D2"/>
    <mergeCell ref="C3:D3"/>
    <mergeCell ref="B20:D20"/>
    <mergeCell ref="B21:D21"/>
    <mergeCell ref="B22:D22"/>
    <mergeCell ref="B23:D23"/>
    <mergeCell ref="A12:A17"/>
    <mergeCell ref="B12:D12"/>
    <mergeCell ref="B13:D13"/>
    <mergeCell ref="B14:D14"/>
    <mergeCell ref="B15:D15"/>
    <mergeCell ref="B16:D16"/>
    <mergeCell ref="A6:D6"/>
    <mergeCell ref="A7:D7"/>
    <mergeCell ref="A8:D8"/>
    <mergeCell ref="A9:D11"/>
    <mergeCell ref="A24:A30"/>
    <mergeCell ref="B24:D24"/>
    <mergeCell ref="B25:D25"/>
    <mergeCell ref="B26:D26"/>
    <mergeCell ref="B27:D27"/>
    <mergeCell ref="B28:D28"/>
    <mergeCell ref="B29:D29"/>
    <mergeCell ref="B30:D30"/>
    <mergeCell ref="B17:D17"/>
    <mergeCell ref="A18:A23"/>
    <mergeCell ref="B18:D18"/>
    <mergeCell ref="B19:D1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1"/>
  <sheetViews>
    <sheetView showGridLines="0" zoomScaleNormal="100" workbookViewId="0">
      <selection activeCell="A4" sqref="A4:D5"/>
    </sheetView>
  </sheetViews>
  <sheetFormatPr baseColWidth="10" defaultRowHeight="15"/>
  <cols>
    <col min="1" max="1" width="35.5703125" customWidth="1"/>
    <col min="2" max="2" width="98.28515625" customWidth="1"/>
  </cols>
  <sheetData>
    <row r="1" spans="1:4" s="1" customFormat="1" ht="25.5" customHeight="1">
      <c r="A1" s="389"/>
      <c r="B1" s="392" t="s">
        <v>57</v>
      </c>
      <c r="C1" s="392" t="s">
        <v>865</v>
      </c>
      <c r="D1" s="392"/>
    </row>
    <row r="2" spans="1:4" s="1" customFormat="1" ht="25.5" customHeight="1">
      <c r="A2" s="390"/>
      <c r="B2" s="392"/>
      <c r="C2" s="392" t="s">
        <v>68</v>
      </c>
      <c r="D2" s="392"/>
    </row>
    <row r="3" spans="1:4" s="1" customFormat="1" ht="25.5" customHeight="1">
      <c r="A3" s="391"/>
      <c r="B3" s="203" t="s">
        <v>56</v>
      </c>
      <c r="C3" s="392" t="s">
        <v>1050</v>
      </c>
      <c r="D3" s="392"/>
    </row>
    <row r="4" spans="1:4" s="1" customFormat="1" ht="13.5" customHeight="1">
      <c r="A4" s="542" t="s">
        <v>1192</v>
      </c>
      <c r="B4" s="542"/>
      <c r="C4" s="542"/>
      <c r="D4" s="542"/>
    </row>
    <row r="5" spans="1:4" ht="15.75" customHeight="1">
      <c r="A5" s="543"/>
      <c r="B5" s="543"/>
      <c r="C5" s="543"/>
      <c r="D5" s="543"/>
    </row>
    <row r="6" spans="1:4" ht="27.75" customHeight="1">
      <c r="A6" s="374" t="s">
        <v>1051</v>
      </c>
      <c r="B6" s="375"/>
      <c r="C6" s="375"/>
      <c r="D6" s="376"/>
    </row>
    <row r="7" spans="1:4" ht="28.5" customHeight="1">
      <c r="A7" s="374" t="s">
        <v>1052</v>
      </c>
      <c r="B7" s="375"/>
      <c r="C7" s="375"/>
      <c r="D7" s="376"/>
    </row>
    <row r="8" spans="1:4" ht="91.5" customHeight="1">
      <c r="A8" s="377" t="s">
        <v>1053</v>
      </c>
      <c r="B8" s="378"/>
      <c r="C8" s="378"/>
      <c r="D8" s="379"/>
    </row>
    <row r="9" spans="1:4" ht="363.75" customHeight="1">
      <c r="A9" s="377" t="s">
        <v>1054</v>
      </c>
      <c r="B9" s="378"/>
      <c r="C9" s="378"/>
      <c r="D9" s="379"/>
    </row>
    <row r="10" spans="1:4" ht="307.5" customHeight="1">
      <c r="A10" s="382"/>
      <c r="B10" s="383"/>
      <c r="C10" s="383"/>
      <c r="D10" s="384"/>
    </row>
    <row r="11" spans="1:4" ht="366.75" customHeight="1">
      <c r="A11" s="385"/>
      <c r="B11" s="386"/>
      <c r="C11" s="386"/>
      <c r="D11" s="387"/>
    </row>
    <row r="12" spans="1:4" ht="76.5" customHeight="1">
      <c r="A12" s="380" t="s">
        <v>89</v>
      </c>
      <c r="B12" s="381" t="s">
        <v>1182</v>
      </c>
      <c r="C12" s="381"/>
      <c r="D12" s="381"/>
    </row>
    <row r="13" spans="1:4" ht="58.5" customHeight="1">
      <c r="A13" s="380"/>
      <c r="B13" s="381" t="s">
        <v>1123</v>
      </c>
      <c r="C13" s="381"/>
      <c r="D13" s="381"/>
    </row>
    <row r="14" spans="1:4" ht="122.25" customHeight="1">
      <c r="A14" s="380"/>
      <c r="B14" s="381" t="s">
        <v>1193</v>
      </c>
      <c r="C14" s="381"/>
      <c r="D14" s="381"/>
    </row>
    <row r="15" spans="1:4" ht="102.75" customHeight="1">
      <c r="A15" s="380"/>
      <c r="B15" s="381" t="s">
        <v>1194</v>
      </c>
      <c r="C15" s="381"/>
      <c r="D15" s="381"/>
    </row>
    <row r="16" spans="1:4" ht="81" customHeight="1">
      <c r="A16" s="380"/>
      <c r="B16" s="381" t="s">
        <v>1195</v>
      </c>
      <c r="C16" s="381"/>
      <c r="D16" s="381"/>
    </row>
    <row r="17" spans="1:4" ht="103.5" customHeight="1">
      <c r="A17" s="380"/>
      <c r="B17" s="381" t="s">
        <v>1196</v>
      </c>
      <c r="C17" s="381"/>
      <c r="D17" s="381"/>
    </row>
    <row r="18" spans="1:4" ht="54" customHeight="1">
      <c r="A18" s="380" t="s">
        <v>90</v>
      </c>
      <c r="B18" s="381" t="s">
        <v>1197</v>
      </c>
      <c r="C18" s="381"/>
      <c r="D18" s="381"/>
    </row>
    <row r="19" spans="1:4" ht="97.5" customHeight="1">
      <c r="A19" s="380"/>
      <c r="B19" s="381" t="s">
        <v>1198</v>
      </c>
      <c r="C19" s="381"/>
      <c r="D19" s="381"/>
    </row>
    <row r="20" spans="1:4" ht="55.5" customHeight="1">
      <c r="A20" s="380"/>
      <c r="B20" s="394" t="s">
        <v>1166</v>
      </c>
      <c r="C20" s="381"/>
      <c r="D20" s="381"/>
    </row>
    <row r="21" spans="1:4" ht="133.5" customHeight="1">
      <c r="A21" s="380"/>
      <c r="B21" s="394" t="s">
        <v>1382</v>
      </c>
      <c r="C21" s="381"/>
      <c r="D21" s="381"/>
    </row>
    <row r="22" spans="1:4" ht="132" customHeight="1">
      <c r="A22" s="380"/>
      <c r="B22" s="381" t="s">
        <v>1059</v>
      </c>
      <c r="C22" s="381"/>
      <c r="D22" s="381"/>
    </row>
    <row r="23" spans="1:4" ht="51.75" customHeight="1">
      <c r="A23" s="380"/>
      <c r="B23" s="381" t="s">
        <v>1081</v>
      </c>
      <c r="C23" s="381"/>
      <c r="D23" s="381"/>
    </row>
    <row r="24" spans="1:4" ht="49.5" customHeight="1">
      <c r="A24" s="380"/>
      <c r="B24" s="394" t="s">
        <v>1380</v>
      </c>
      <c r="C24" s="381"/>
      <c r="D24" s="381"/>
    </row>
    <row r="25" spans="1:4" ht="47.25" customHeight="1">
      <c r="A25" s="380" t="s">
        <v>91</v>
      </c>
      <c r="B25" s="381" t="s">
        <v>1082</v>
      </c>
      <c r="C25" s="381"/>
      <c r="D25" s="381"/>
    </row>
    <row r="26" spans="1:4" ht="58.5" customHeight="1">
      <c r="A26" s="380"/>
      <c r="B26" s="381" t="s">
        <v>1072</v>
      </c>
      <c r="C26" s="381"/>
      <c r="D26" s="381"/>
    </row>
    <row r="27" spans="1:4" ht="43.5" customHeight="1">
      <c r="A27" s="380"/>
      <c r="B27" s="394" t="s">
        <v>1200</v>
      </c>
      <c r="C27" s="381"/>
      <c r="D27" s="381"/>
    </row>
    <row r="28" spans="1:4" ht="46.5" customHeight="1">
      <c r="A28" s="380"/>
      <c r="B28" s="394" t="s">
        <v>1083</v>
      </c>
      <c r="C28" s="381"/>
      <c r="D28" s="381"/>
    </row>
    <row r="29" spans="1:4" ht="45" customHeight="1">
      <c r="A29" s="380"/>
      <c r="B29" s="381" t="s">
        <v>1069</v>
      </c>
      <c r="C29" s="381"/>
      <c r="D29" s="381"/>
    </row>
    <row r="30" spans="1:4" ht="38.25" customHeight="1">
      <c r="A30" s="380"/>
      <c r="B30" s="381" t="s">
        <v>1084</v>
      </c>
      <c r="C30" s="381"/>
      <c r="D30" s="381"/>
    </row>
    <row r="31" spans="1:4" ht="41.25" customHeight="1">
      <c r="A31" s="380"/>
      <c r="B31" s="381" t="s">
        <v>1070</v>
      </c>
      <c r="C31" s="381"/>
      <c r="D31" s="381"/>
    </row>
  </sheetData>
  <mergeCells count="33">
    <mergeCell ref="A25:A31"/>
    <mergeCell ref="B25:D25"/>
    <mergeCell ref="B26:D26"/>
    <mergeCell ref="B27:D27"/>
    <mergeCell ref="B28:D28"/>
    <mergeCell ref="B29:D29"/>
    <mergeCell ref="B30:D30"/>
    <mergeCell ref="B31:D31"/>
    <mergeCell ref="B23:D23"/>
    <mergeCell ref="B24:D24"/>
    <mergeCell ref="A9:D11"/>
    <mergeCell ref="A6:D6"/>
    <mergeCell ref="A7:D7"/>
    <mergeCell ref="A8:D8"/>
    <mergeCell ref="B17:D17"/>
    <mergeCell ref="A18:A24"/>
    <mergeCell ref="B18:D18"/>
    <mergeCell ref="B19:D19"/>
    <mergeCell ref="B20:D20"/>
    <mergeCell ref="B21:D21"/>
    <mergeCell ref="B22:D22"/>
    <mergeCell ref="A12:A17"/>
    <mergeCell ref="B12:D12"/>
    <mergeCell ref="B13:D13"/>
    <mergeCell ref="B14:D14"/>
    <mergeCell ref="B15:D15"/>
    <mergeCell ref="B16:D16"/>
    <mergeCell ref="A4:D5"/>
    <mergeCell ref="A1:A3"/>
    <mergeCell ref="B1:B2"/>
    <mergeCell ref="C1:D1"/>
    <mergeCell ref="C2:D2"/>
    <mergeCell ref="C3:D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32"/>
  <sheetViews>
    <sheetView showGridLines="0" topLeftCell="A21" zoomScaleNormal="100" zoomScalePageLayoutView="80" workbookViewId="0">
      <selection activeCell="B22" sqref="B22:D22"/>
    </sheetView>
  </sheetViews>
  <sheetFormatPr baseColWidth="10" defaultRowHeight="15"/>
  <cols>
    <col min="1" max="1" width="35.42578125" customWidth="1"/>
    <col min="2" max="2" width="114.42578125" customWidth="1"/>
  </cols>
  <sheetData>
    <row r="1" spans="1:4" s="1" customFormat="1" ht="25.5" customHeight="1">
      <c r="A1" s="183"/>
      <c r="B1" s="392" t="s">
        <v>57</v>
      </c>
      <c r="C1" s="392" t="s">
        <v>865</v>
      </c>
      <c r="D1" s="392"/>
    </row>
    <row r="2" spans="1:4" s="1" customFormat="1" ht="25.5" customHeight="1">
      <c r="A2" s="204"/>
      <c r="B2" s="392"/>
      <c r="C2" s="392" t="s">
        <v>68</v>
      </c>
      <c r="D2" s="392"/>
    </row>
    <row r="3" spans="1:4" s="1" customFormat="1" ht="25.5" customHeight="1">
      <c r="A3" s="205"/>
      <c r="B3" s="203" t="s">
        <v>56</v>
      </c>
      <c r="C3" s="392" t="s">
        <v>1050</v>
      </c>
      <c r="D3" s="392"/>
    </row>
    <row r="4" spans="1:4" s="1" customFormat="1" ht="13.5" customHeight="1">
      <c r="A4" s="542" t="s">
        <v>1201</v>
      </c>
      <c r="B4" s="542"/>
      <c r="C4" s="542"/>
      <c r="D4" s="542"/>
    </row>
    <row r="5" spans="1:4" ht="15.75" customHeight="1">
      <c r="A5" s="543"/>
      <c r="B5" s="543"/>
      <c r="C5" s="543"/>
      <c r="D5" s="543"/>
    </row>
    <row r="6" spans="1:4" ht="27.75" customHeight="1">
      <c r="A6" s="374" t="s">
        <v>1051</v>
      </c>
      <c r="B6" s="375"/>
      <c r="C6" s="375"/>
      <c r="D6" s="376"/>
    </row>
    <row r="7" spans="1:4" ht="28.5" customHeight="1">
      <c r="A7" s="374" t="s">
        <v>1052</v>
      </c>
      <c r="B7" s="375"/>
      <c r="C7" s="375"/>
      <c r="D7" s="376"/>
    </row>
    <row r="8" spans="1:4" ht="78" customHeight="1">
      <c r="A8" s="377" t="s">
        <v>1053</v>
      </c>
      <c r="B8" s="378"/>
      <c r="C8" s="378"/>
      <c r="D8" s="379"/>
    </row>
    <row r="9" spans="1:4" ht="363.75" customHeight="1">
      <c r="A9" s="377" t="s">
        <v>1054</v>
      </c>
      <c r="B9" s="378"/>
      <c r="C9" s="378"/>
      <c r="D9" s="379"/>
    </row>
    <row r="10" spans="1:4" ht="307.5" customHeight="1">
      <c r="A10" s="382"/>
      <c r="B10" s="383"/>
      <c r="C10" s="383"/>
      <c r="D10" s="384"/>
    </row>
    <row r="11" spans="1:4" ht="366.75" customHeight="1">
      <c r="A11" s="385"/>
      <c r="B11" s="386"/>
      <c r="C11" s="386"/>
      <c r="D11" s="387"/>
    </row>
    <row r="12" spans="1:4" ht="65.25" customHeight="1">
      <c r="A12" s="380" t="s">
        <v>89</v>
      </c>
      <c r="B12" s="381" t="s">
        <v>1522</v>
      </c>
      <c r="C12" s="381"/>
      <c r="D12" s="381"/>
    </row>
    <row r="13" spans="1:4" ht="66" customHeight="1">
      <c r="A13" s="380"/>
      <c r="B13" s="381" t="s">
        <v>1123</v>
      </c>
      <c r="C13" s="381"/>
      <c r="D13" s="381"/>
    </row>
    <row r="14" spans="1:4" ht="115.5" customHeight="1">
      <c r="A14" s="380"/>
      <c r="B14" s="381" t="s">
        <v>1526</v>
      </c>
      <c r="C14" s="381"/>
      <c r="D14" s="381"/>
    </row>
    <row r="15" spans="1:4" ht="74.25" customHeight="1">
      <c r="A15" s="380"/>
      <c r="B15" s="381" t="s">
        <v>1194</v>
      </c>
      <c r="C15" s="381"/>
      <c r="D15" s="381"/>
    </row>
    <row r="16" spans="1:4" ht="60.75" customHeight="1">
      <c r="A16" s="380"/>
      <c r="B16" s="381" t="s">
        <v>1055</v>
      </c>
      <c r="C16" s="381"/>
      <c r="D16" s="381"/>
    </row>
    <row r="17" spans="1:4" ht="93.75" customHeight="1">
      <c r="A17" s="380"/>
      <c r="B17" s="381" t="s">
        <v>1196</v>
      </c>
      <c r="C17" s="381"/>
      <c r="D17" s="381"/>
    </row>
    <row r="18" spans="1:4" ht="71.25" customHeight="1">
      <c r="A18" s="380" t="s">
        <v>90</v>
      </c>
      <c r="B18" s="381" t="s">
        <v>1197</v>
      </c>
      <c r="C18" s="381"/>
      <c r="D18" s="381"/>
    </row>
    <row r="19" spans="1:4" ht="102" customHeight="1">
      <c r="A19" s="380"/>
      <c r="B19" s="381" t="s">
        <v>1198</v>
      </c>
      <c r="C19" s="381"/>
      <c r="D19" s="381"/>
    </row>
    <row r="20" spans="1:4" ht="55.5" customHeight="1">
      <c r="A20" s="380"/>
      <c r="B20" s="394" t="s">
        <v>1166</v>
      </c>
      <c r="C20" s="381"/>
      <c r="D20" s="381"/>
    </row>
    <row r="21" spans="1:4" ht="92.25" customHeight="1">
      <c r="A21" s="380"/>
      <c r="B21" s="394" t="s">
        <v>1199</v>
      </c>
      <c r="C21" s="381"/>
      <c r="D21" s="381"/>
    </row>
    <row r="22" spans="1:4" ht="97.5" customHeight="1">
      <c r="A22" s="380"/>
      <c r="B22" s="381" t="s">
        <v>1621</v>
      </c>
      <c r="C22" s="381"/>
      <c r="D22" s="381"/>
    </row>
    <row r="23" spans="1:4" ht="79.5" customHeight="1">
      <c r="A23" s="380"/>
      <c r="B23" s="381" t="s">
        <v>1081</v>
      </c>
      <c r="C23" s="381"/>
      <c r="D23" s="381"/>
    </row>
    <row r="24" spans="1:4" ht="54.75" customHeight="1">
      <c r="A24" s="380" t="s">
        <v>91</v>
      </c>
      <c r="B24" s="381" t="s">
        <v>1082</v>
      </c>
      <c r="C24" s="381"/>
      <c r="D24" s="381"/>
    </row>
    <row r="25" spans="1:4" ht="65.25" customHeight="1">
      <c r="A25" s="380"/>
      <c r="B25" s="381" t="s">
        <v>1072</v>
      </c>
      <c r="C25" s="381"/>
      <c r="D25" s="381"/>
    </row>
    <row r="26" spans="1:4" ht="43.5" customHeight="1">
      <c r="A26" s="380"/>
      <c r="B26" s="394" t="s">
        <v>1202</v>
      </c>
      <c r="C26" s="381"/>
      <c r="D26" s="381"/>
    </row>
    <row r="27" spans="1:4" ht="57" customHeight="1">
      <c r="A27" s="380"/>
      <c r="B27" s="394" t="s">
        <v>1083</v>
      </c>
      <c r="C27" s="381"/>
      <c r="D27" s="381"/>
    </row>
    <row r="28" spans="1:4" ht="57" customHeight="1">
      <c r="A28" s="380"/>
      <c r="B28" s="381" t="s">
        <v>1069</v>
      </c>
      <c r="C28" s="381"/>
      <c r="D28" s="381"/>
    </row>
    <row r="29" spans="1:4" ht="38.25" customHeight="1">
      <c r="A29" s="380"/>
      <c r="B29" s="381" t="s">
        <v>1084</v>
      </c>
      <c r="C29" s="381"/>
      <c r="D29" s="381"/>
    </row>
    <row r="30" spans="1:4" ht="53.25" customHeight="1">
      <c r="A30" s="380"/>
      <c r="B30" s="381" t="s">
        <v>1070</v>
      </c>
      <c r="C30" s="381"/>
      <c r="D30" s="381"/>
    </row>
    <row r="31" spans="1:4">
      <c r="A31" s="109"/>
      <c r="B31" s="109"/>
      <c r="C31" s="109"/>
      <c r="D31" s="109"/>
    </row>
    <row r="32" spans="1:4">
      <c r="A32" s="109"/>
      <c r="B32" s="109"/>
      <c r="C32" s="109"/>
      <c r="D32" s="109"/>
    </row>
  </sheetData>
  <mergeCells count="31">
    <mergeCell ref="A24:A30"/>
    <mergeCell ref="B24:D24"/>
    <mergeCell ref="B25:D25"/>
    <mergeCell ref="B26:D26"/>
    <mergeCell ref="B27:D27"/>
    <mergeCell ref="B28:D28"/>
    <mergeCell ref="B29:D29"/>
    <mergeCell ref="B30:D30"/>
    <mergeCell ref="A18:A23"/>
    <mergeCell ref="B18:D18"/>
    <mergeCell ref="B19:D19"/>
    <mergeCell ref="B20:D20"/>
    <mergeCell ref="B21:D21"/>
    <mergeCell ref="B22:D22"/>
    <mergeCell ref="B23:D23"/>
    <mergeCell ref="A12:A17"/>
    <mergeCell ref="B12:D12"/>
    <mergeCell ref="B13:D13"/>
    <mergeCell ref="B14:D14"/>
    <mergeCell ref="B15:D15"/>
    <mergeCell ref="B16:D16"/>
    <mergeCell ref="B17:D17"/>
    <mergeCell ref="A6:D6"/>
    <mergeCell ref="A7:D7"/>
    <mergeCell ref="A8:D8"/>
    <mergeCell ref="A9:D11"/>
    <mergeCell ref="B1:B2"/>
    <mergeCell ref="C1:D1"/>
    <mergeCell ref="C2:D2"/>
    <mergeCell ref="C3:D3"/>
    <mergeCell ref="A4:D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1"/>
  <sheetViews>
    <sheetView showGridLines="0" topLeftCell="A21" zoomScaleNormal="100" workbookViewId="0">
      <selection activeCell="B23" sqref="B23:D23"/>
    </sheetView>
  </sheetViews>
  <sheetFormatPr baseColWidth="10" defaultRowHeight="15"/>
  <cols>
    <col min="1" max="1" width="38.140625" customWidth="1"/>
    <col min="2" max="2" width="98.28515625" customWidth="1"/>
    <col min="257" max="257" width="38.140625" customWidth="1"/>
    <col min="258" max="258" width="98.28515625" customWidth="1"/>
    <col min="513" max="513" width="38.140625" customWidth="1"/>
    <col min="514" max="514" width="98.28515625" customWidth="1"/>
    <col min="769" max="769" width="38.140625" customWidth="1"/>
    <col min="770" max="770" width="98.28515625" customWidth="1"/>
    <col min="1025" max="1025" width="38.140625" customWidth="1"/>
    <col min="1026" max="1026" width="98.28515625" customWidth="1"/>
    <col min="1281" max="1281" width="38.140625" customWidth="1"/>
    <col min="1282" max="1282" width="98.28515625" customWidth="1"/>
    <col min="1537" max="1537" width="38.140625" customWidth="1"/>
    <col min="1538" max="1538" width="98.28515625" customWidth="1"/>
    <col min="1793" max="1793" width="38.140625" customWidth="1"/>
    <col min="1794" max="1794" width="98.28515625" customWidth="1"/>
    <col min="2049" max="2049" width="38.140625" customWidth="1"/>
    <col min="2050" max="2050" width="98.28515625" customWidth="1"/>
    <col min="2305" max="2305" width="38.140625" customWidth="1"/>
    <col min="2306" max="2306" width="98.28515625" customWidth="1"/>
    <col min="2561" max="2561" width="38.140625" customWidth="1"/>
    <col min="2562" max="2562" width="98.28515625" customWidth="1"/>
    <col min="2817" max="2817" width="38.140625" customWidth="1"/>
    <col min="2818" max="2818" width="98.28515625" customWidth="1"/>
    <col min="3073" max="3073" width="38.140625" customWidth="1"/>
    <col min="3074" max="3074" width="98.28515625" customWidth="1"/>
    <col min="3329" max="3329" width="38.140625" customWidth="1"/>
    <col min="3330" max="3330" width="98.28515625" customWidth="1"/>
    <col min="3585" max="3585" width="38.140625" customWidth="1"/>
    <col min="3586" max="3586" width="98.28515625" customWidth="1"/>
    <col min="3841" max="3841" width="38.140625" customWidth="1"/>
    <col min="3842" max="3842" width="98.28515625" customWidth="1"/>
    <col min="4097" max="4097" width="38.140625" customWidth="1"/>
    <col min="4098" max="4098" width="98.28515625" customWidth="1"/>
    <col min="4353" max="4353" width="38.140625" customWidth="1"/>
    <col min="4354" max="4354" width="98.28515625" customWidth="1"/>
    <col min="4609" max="4609" width="38.140625" customWidth="1"/>
    <col min="4610" max="4610" width="98.28515625" customWidth="1"/>
    <col min="4865" max="4865" width="38.140625" customWidth="1"/>
    <col min="4866" max="4866" width="98.28515625" customWidth="1"/>
    <col min="5121" max="5121" width="38.140625" customWidth="1"/>
    <col min="5122" max="5122" width="98.28515625" customWidth="1"/>
    <col min="5377" max="5377" width="38.140625" customWidth="1"/>
    <col min="5378" max="5378" width="98.28515625" customWidth="1"/>
    <col min="5633" max="5633" width="38.140625" customWidth="1"/>
    <col min="5634" max="5634" width="98.28515625" customWidth="1"/>
    <col min="5889" max="5889" width="38.140625" customWidth="1"/>
    <col min="5890" max="5890" width="98.28515625" customWidth="1"/>
    <col min="6145" max="6145" width="38.140625" customWidth="1"/>
    <col min="6146" max="6146" width="98.28515625" customWidth="1"/>
    <col min="6401" max="6401" width="38.140625" customWidth="1"/>
    <col min="6402" max="6402" width="98.28515625" customWidth="1"/>
    <col min="6657" max="6657" width="38.140625" customWidth="1"/>
    <col min="6658" max="6658" width="98.28515625" customWidth="1"/>
    <col min="6913" max="6913" width="38.140625" customWidth="1"/>
    <col min="6914" max="6914" width="98.28515625" customWidth="1"/>
    <col min="7169" max="7169" width="38.140625" customWidth="1"/>
    <col min="7170" max="7170" width="98.28515625" customWidth="1"/>
    <col min="7425" max="7425" width="38.140625" customWidth="1"/>
    <col min="7426" max="7426" width="98.28515625" customWidth="1"/>
    <col min="7681" max="7681" width="38.140625" customWidth="1"/>
    <col min="7682" max="7682" width="98.28515625" customWidth="1"/>
    <col min="7937" max="7937" width="38.140625" customWidth="1"/>
    <col min="7938" max="7938" width="98.28515625" customWidth="1"/>
    <col min="8193" max="8193" width="38.140625" customWidth="1"/>
    <col min="8194" max="8194" width="98.28515625" customWidth="1"/>
    <col min="8449" max="8449" width="38.140625" customWidth="1"/>
    <col min="8450" max="8450" width="98.28515625" customWidth="1"/>
    <col min="8705" max="8705" width="38.140625" customWidth="1"/>
    <col min="8706" max="8706" width="98.28515625" customWidth="1"/>
    <col min="8961" max="8961" width="38.140625" customWidth="1"/>
    <col min="8962" max="8962" width="98.28515625" customWidth="1"/>
    <col min="9217" max="9217" width="38.140625" customWidth="1"/>
    <col min="9218" max="9218" width="98.28515625" customWidth="1"/>
    <col min="9473" max="9473" width="38.140625" customWidth="1"/>
    <col min="9474" max="9474" width="98.28515625" customWidth="1"/>
    <col min="9729" max="9729" width="38.140625" customWidth="1"/>
    <col min="9730" max="9730" width="98.28515625" customWidth="1"/>
    <col min="9985" max="9985" width="38.140625" customWidth="1"/>
    <col min="9986" max="9986" width="98.28515625" customWidth="1"/>
    <col min="10241" max="10241" width="38.140625" customWidth="1"/>
    <col min="10242" max="10242" width="98.28515625" customWidth="1"/>
    <col min="10497" max="10497" width="38.140625" customWidth="1"/>
    <col min="10498" max="10498" width="98.28515625" customWidth="1"/>
    <col min="10753" max="10753" width="38.140625" customWidth="1"/>
    <col min="10754" max="10754" width="98.28515625" customWidth="1"/>
    <col min="11009" max="11009" width="38.140625" customWidth="1"/>
    <col min="11010" max="11010" width="98.28515625" customWidth="1"/>
    <col min="11265" max="11265" width="38.140625" customWidth="1"/>
    <col min="11266" max="11266" width="98.28515625" customWidth="1"/>
    <col min="11521" max="11521" width="38.140625" customWidth="1"/>
    <col min="11522" max="11522" width="98.28515625" customWidth="1"/>
    <col min="11777" max="11777" width="38.140625" customWidth="1"/>
    <col min="11778" max="11778" width="98.28515625" customWidth="1"/>
    <col min="12033" max="12033" width="38.140625" customWidth="1"/>
    <col min="12034" max="12034" width="98.28515625" customWidth="1"/>
    <col min="12289" max="12289" width="38.140625" customWidth="1"/>
    <col min="12290" max="12290" width="98.28515625" customWidth="1"/>
    <col min="12545" max="12545" width="38.140625" customWidth="1"/>
    <col min="12546" max="12546" width="98.28515625" customWidth="1"/>
    <col min="12801" max="12801" width="38.140625" customWidth="1"/>
    <col min="12802" max="12802" width="98.28515625" customWidth="1"/>
    <col min="13057" max="13057" width="38.140625" customWidth="1"/>
    <col min="13058" max="13058" width="98.28515625" customWidth="1"/>
    <col min="13313" max="13313" width="38.140625" customWidth="1"/>
    <col min="13314" max="13314" width="98.28515625" customWidth="1"/>
    <col min="13569" max="13569" width="38.140625" customWidth="1"/>
    <col min="13570" max="13570" width="98.28515625" customWidth="1"/>
    <col min="13825" max="13825" width="38.140625" customWidth="1"/>
    <col min="13826" max="13826" width="98.28515625" customWidth="1"/>
    <col min="14081" max="14081" width="38.140625" customWidth="1"/>
    <col min="14082" max="14082" width="98.28515625" customWidth="1"/>
    <col min="14337" max="14337" width="38.140625" customWidth="1"/>
    <col min="14338" max="14338" width="98.28515625" customWidth="1"/>
    <col min="14593" max="14593" width="38.140625" customWidth="1"/>
    <col min="14594" max="14594" width="98.28515625" customWidth="1"/>
    <col min="14849" max="14849" width="38.140625" customWidth="1"/>
    <col min="14850" max="14850" width="98.28515625" customWidth="1"/>
    <col min="15105" max="15105" width="38.140625" customWidth="1"/>
    <col min="15106" max="15106" width="98.28515625" customWidth="1"/>
    <col min="15361" max="15361" width="38.140625" customWidth="1"/>
    <col min="15362" max="15362" width="98.28515625" customWidth="1"/>
    <col min="15617" max="15617" width="38.140625" customWidth="1"/>
    <col min="15618" max="15618" width="98.28515625" customWidth="1"/>
    <col min="15873" max="15873" width="38.140625" customWidth="1"/>
    <col min="15874" max="15874" width="98.28515625" customWidth="1"/>
    <col min="16129" max="16129" width="38.140625" customWidth="1"/>
    <col min="16130" max="16130" width="98.28515625" customWidth="1"/>
  </cols>
  <sheetData>
    <row r="1" spans="1:4" s="1" customFormat="1" ht="25.5" customHeight="1">
      <c r="A1" s="389"/>
      <c r="B1" s="392" t="s">
        <v>57</v>
      </c>
      <c r="C1" s="392" t="s">
        <v>1204</v>
      </c>
      <c r="D1" s="392"/>
    </row>
    <row r="2" spans="1:4" s="1" customFormat="1" ht="25.5" customHeight="1">
      <c r="A2" s="390"/>
      <c r="B2" s="392"/>
      <c r="C2" s="392" t="s">
        <v>68</v>
      </c>
      <c r="D2" s="392"/>
    </row>
    <row r="3" spans="1:4" s="1" customFormat="1" ht="25.5" customHeight="1">
      <c r="A3" s="391"/>
      <c r="B3" s="203" t="s">
        <v>56</v>
      </c>
      <c r="C3" s="392" t="s">
        <v>1205</v>
      </c>
      <c r="D3" s="392"/>
    </row>
    <row r="4" spans="1:4" s="1" customFormat="1" ht="13.5" customHeight="1">
      <c r="A4" s="542" t="s">
        <v>1203</v>
      </c>
      <c r="B4" s="542"/>
      <c r="C4" s="542"/>
      <c r="D4" s="542"/>
    </row>
    <row r="5" spans="1:4" ht="15.75" customHeight="1">
      <c r="A5" s="543"/>
      <c r="B5" s="543"/>
      <c r="C5" s="543"/>
      <c r="D5" s="543"/>
    </row>
    <row r="6" spans="1:4" ht="27.75" customHeight="1">
      <c r="A6" s="374" t="s">
        <v>1051</v>
      </c>
      <c r="B6" s="375"/>
      <c r="C6" s="375"/>
      <c r="D6" s="376"/>
    </row>
    <row r="7" spans="1:4" ht="28.5" customHeight="1">
      <c r="A7" s="374" t="s">
        <v>1052</v>
      </c>
      <c r="B7" s="375"/>
      <c r="C7" s="375"/>
      <c r="D7" s="376"/>
    </row>
    <row r="8" spans="1:4" ht="75.75" customHeight="1">
      <c r="A8" s="377" t="s">
        <v>1148</v>
      </c>
      <c r="B8" s="378"/>
      <c r="C8" s="378"/>
      <c r="D8" s="379"/>
    </row>
    <row r="9" spans="1:4" ht="363.75" customHeight="1">
      <c r="A9" s="377" t="s">
        <v>1054</v>
      </c>
      <c r="B9" s="378"/>
      <c r="C9" s="378"/>
      <c r="D9" s="379"/>
    </row>
    <row r="10" spans="1:4" ht="307.5" customHeight="1">
      <c r="A10" s="382"/>
      <c r="B10" s="383"/>
      <c r="C10" s="383"/>
      <c r="D10" s="384"/>
    </row>
    <row r="11" spans="1:4" ht="366.75" customHeight="1">
      <c r="A11" s="385"/>
      <c r="B11" s="386"/>
      <c r="C11" s="386"/>
      <c r="D11" s="387"/>
    </row>
    <row r="12" spans="1:4" ht="106.5" customHeight="1">
      <c r="A12" s="544" t="s">
        <v>89</v>
      </c>
      <c r="B12" s="381" t="s">
        <v>1206</v>
      </c>
      <c r="C12" s="381"/>
      <c r="D12" s="381"/>
    </row>
    <row r="13" spans="1:4" ht="60.75" customHeight="1">
      <c r="A13" s="545"/>
      <c r="B13" s="381" t="s">
        <v>1123</v>
      </c>
      <c r="C13" s="381"/>
      <c r="D13" s="381"/>
    </row>
    <row r="14" spans="1:4" ht="149.25" customHeight="1">
      <c r="A14" s="545"/>
      <c r="B14" s="381" t="s">
        <v>1179</v>
      </c>
      <c r="C14" s="381"/>
      <c r="D14" s="381"/>
    </row>
    <row r="15" spans="1:4" ht="117" customHeight="1">
      <c r="A15" s="545"/>
      <c r="B15" s="381" t="s">
        <v>1207</v>
      </c>
      <c r="C15" s="381"/>
      <c r="D15" s="381"/>
    </row>
    <row r="16" spans="1:4" ht="73.5" customHeight="1">
      <c r="A16" s="545"/>
      <c r="B16" s="381" t="s">
        <v>1055</v>
      </c>
      <c r="C16" s="381"/>
      <c r="D16" s="381"/>
    </row>
    <row r="17" spans="1:4" ht="120" customHeight="1">
      <c r="A17" s="545"/>
      <c r="B17" s="381" t="s">
        <v>1208</v>
      </c>
      <c r="C17" s="381"/>
      <c r="D17" s="381"/>
    </row>
    <row r="18" spans="1:4" ht="58.5" customHeight="1">
      <c r="A18" s="546"/>
      <c r="B18" s="381" t="s">
        <v>1068</v>
      </c>
      <c r="C18" s="381"/>
      <c r="D18" s="381"/>
    </row>
    <row r="19" spans="1:4" ht="50.25" customHeight="1">
      <c r="A19" s="380" t="s">
        <v>90</v>
      </c>
      <c r="B19" s="381" t="s">
        <v>1197</v>
      </c>
      <c r="C19" s="381"/>
      <c r="D19" s="381"/>
    </row>
    <row r="20" spans="1:4" ht="96" customHeight="1">
      <c r="A20" s="380"/>
      <c r="B20" s="381" t="s">
        <v>1459</v>
      </c>
      <c r="C20" s="381"/>
      <c r="D20" s="381"/>
    </row>
    <row r="21" spans="1:4" ht="50.25" customHeight="1">
      <c r="A21" s="380"/>
      <c r="B21" s="394" t="s">
        <v>1166</v>
      </c>
      <c r="C21" s="381"/>
      <c r="D21" s="381"/>
    </row>
    <row r="22" spans="1:4" ht="81.75" customHeight="1">
      <c r="A22" s="380"/>
      <c r="B22" s="394" t="s">
        <v>1199</v>
      </c>
      <c r="C22" s="381"/>
      <c r="D22" s="381"/>
    </row>
    <row r="23" spans="1:4" ht="95.25" customHeight="1">
      <c r="A23" s="380"/>
      <c r="B23" s="431" t="s">
        <v>1666</v>
      </c>
      <c r="C23" s="431"/>
      <c r="D23" s="431"/>
    </row>
    <row r="24" spans="1:4" ht="69.75" customHeight="1">
      <c r="A24" s="380"/>
      <c r="B24" s="381" t="s">
        <v>1081</v>
      </c>
      <c r="C24" s="381"/>
      <c r="D24" s="381"/>
    </row>
    <row r="25" spans="1:4" ht="38.25" customHeight="1">
      <c r="A25" s="380" t="s">
        <v>91</v>
      </c>
      <c r="B25" s="381" t="s">
        <v>1082</v>
      </c>
      <c r="C25" s="381"/>
      <c r="D25" s="381"/>
    </row>
    <row r="26" spans="1:4" ht="46.5" customHeight="1">
      <c r="A26" s="380"/>
      <c r="B26" s="381" t="s">
        <v>1072</v>
      </c>
      <c r="C26" s="381"/>
      <c r="D26" s="381"/>
    </row>
    <row r="27" spans="1:4" ht="45.75" customHeight="1">
      <c r="A27" s="380"/>
      <c r="B27" s="394" t="s">
        <v>1209</v>
      </c>
      <c r="C27" s="381"/>
      <c r="D27" s="381"/>
    </row>
    <row r="28" spans="1:4" ht="54.75" customHeight="1">
      <c r="A28" s="380"/>
      <c r="B28" s="394" t="s">
        <v>1083</v>
      </c>
      <c r="C28" s="381"/>
      <c r="D28" s="381"/>
    </row>
    <row r="29" spans="1:4" ht="57" customHeight="1">
      <c r="A29" s="380"/>
      <c r="B29" s="381" t="s">
        <v>1069</v>
      </c>
      <c r="C29" s="381"/>
      <c r="D29" s="381"/>
    </row>
    <row r="30" spans="1:4" ht="45.75" customHeight="1">
      <c r="A30" s="380"/>
      <c r="B30" s="381" t="s">
        <v>1084</v>
      </c>
      <c r="C30" s="381"/>
      <c r="D30" s="381"/>
    </row>
    <row r="31" spans="1:4" ht="47.25" customHeight="1">
      <c r="A31" s="380"/>
      <c r="B31" s="381" t="s">
        <v>1070</v>
      </c>
      <c r="C31" s="381"/>
      <c r="D31" s="381"/>
    </row>
  </sheetData>
  <mergeCells count="33">
    <mergeCell ref="A19:A24"/>
    <mergeCell ref="B19:D19"/>
    <mergeCell ref="B20:D20"/>
    <mergeCell ref="B21:D21"/>
    <mergeCell ref="B22:D22"/>
    <mergeCell ref="B23:D23"/>
    <mergeCell ref="B24:D24"/>
    <mergeCell ref="A25:A31"/>
    <mergeCell ref="B25:D25"/>
    <mergeCell ref="B26:D26"/>
    <mergeCell ref="B27:D27"/>
    <mergeCell ref="B28:D28"/>
    <mergeCell ref="B29:D29"/>
    <mergeCell ref="B30:D30"/>
    <mergeCell ref="B31:D31"/>
    <mergeCell ref="A4:D5"/>
    <mergeCell ref="A1:A3"/>
    <mergeCell ref="B1:B2"/>
    <mergeCell ref="C1:D1"/>
    <mergeCell ref="C2:D2"/>
    <mergeCell ref="C3:D3"/>
    <mergeCell ref="A6:D6"/>
    <mergeCell ref="A7:D7"/>
    <mergeCell ref="A8:D8"/>
    <mergeCell ref="A9:D11"/>
    <mergeCell ref="B12:D12"/>
    <mergeCell ref="A12:A18"/>
    <mergeCell ref="B18:D18"/>
    <mergeCell ref="B13:D13"/>
    <mergeCell ref="B14:D14"/>
    <mergeCell ref="B15:D15"/>
    <mergeCell ref="B16:D16"/>
    <mergeCell ref="B17:D17"/>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F2AFB48AEEF04686B54E7662D2A024" ma:contentTypeVersion="8" ma:contentTypeDescription="Crear nuevo documento." ma:contentTypeScope="" ma:versionID="9153f1c5f5ad5a04b5a425fac3994e58">
  <xsd:schema xmlns:xsd="http://www.w3.org/2001/XMLSchema" xmlns:xs="http://www.w3.org/2001/XMLSchema" xmlns:p="http://schemas.microsoft.com/office/2006/metadata/properties" xmlns:ns1="http://schemas.microsoft.com/sharepoint/v3" xmlns:ns2="fe5c55e1-1529-428c-8c16-ada3460a0e7a" targetNamespace="http://schemas.microsoft.com/office/2006/metadata/properties" ma:root="true" ma:fieldsID="6fe375bef0e6cd8163217c6ec2aa7b25" ns1:_="" ns2:_="">
    <xsd:import namespace="http://schemas.microsoft.com/sharepoint/v3"/>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ección"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3" nillable="true" ma:displayName="Clasificación (0-5)" ma:decimals="2" ma:description="Valor promedio de todas las clasificaciones que se han enviado" ma:internalName="AverageRating" ma:readOnly="true">
      <xsd:simpleType>
        <xsd:restriction base="dms:Number"/>
      </xsd:simpleType>
    </xsd:element>
    <xsd:element name="RatingCount" ma:index="14" nillable="true" ma:displayName="Número de clasificaciones" ma:decimals="0" ma:description="Número de clasificaciones enviado" ma:internalName="RatingCount" ma:readOnly="true">
      <xsd:simpleType>
        <xsd:restriction base="dms:Number"/>
      </xsd:simpleType>
    </xsd:element>
    <xsd:element name="RatedBy" ma:index="15" nillable="true" ma:displayName="Valorado por" ma:description="Los usuarios valoraron el elemento."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6" nillable="true" ma:displayName="Valoraciones de usuario" ma:description="Valoraciones de usuario para el elemento" ma:hidden="true" ma:internalName="Ratings">
      <xsd:simpleType>
        <xsd:restriction base="dms:Note"/>
      </xsd:simpleType>
    </xsd:element>
    <xsd:element name="LikesCount" ma:index="17" nillable="true" ma:displayName="Número de Me gusta" ma:internalName="LikesCount">
      <xsd:simpleType>
        <xsd:restriction base="dms:Unknown"/>
      </xsd:simpleType>
    </xsd:element>
    <xsd:element name="LikedBy" ma:index="18" nillable="true" ma:displayName="Gusta a"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ción" ma:index="12" nillable="true" ma:displayName="Sección" ma:description="Columnas para búsqueda" ma:format="RadioButtons" ma:indexed="true" ma:internalName="Secci_x00f3_n">
      <xsd:simpleType>
        <xsd:restriction base="dms:Choice">
          <xsd:enumeration value="Talento Humano"/>
          <xsd:enumeration value="Jóvenes en Acción"/>
          <xsd:enumeration value="Familias en Acción"/>
          <xsd:enumeration value="Control Inter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kesCount xmlns="http://schemas.microsoft.com/sharepoint/v3" xsi:nil="true"/>
    <Ratings xmlns="http://schemas.microsoft.com/sharepoint/v3" xsi:nil="true"/>
    <Sección xmlns="fe5c55e1-1529-428c-8c16-ada3460a0e7a" xsi:nil="true"/>
    <LikedBy xmlns="http://schemas.microsoft.com/sharepoint/v3">
      <UserInfo>
        <DisplayName/>
        <AccountId xsi:nil="true"/>
        <AccountType/>
      </UserInfo>
    </LikedBy>
    <RatedBy xmlns="http://schemas.microsoft.com/sharepoint/v3">
      <UserInfo>
        <DisplayName/>
        <AccountId xsi:nil="true"/>
        <AccountType/>
      </UserInfo>
    </RatedBy>
    <_dlc_DocId xmlns="fe5c55e1-1529-428c-8c16-ada3460a0e7a">A65FJVFR3NAS-1820456951-7824</_dlc_DocId>
    <_dlc_DocIdUrl xmlns="fe5c55e1-1529-428c-8c16-ada3460a0e7a">
      <Url>http://tame/_layouts/15/DocIdRedir.aspx?ID=A65FJVFR3NAS-1820456951-7824</Url>
      <Description>A65FJVFR3NAS-1820456951-7824</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E83B28E-F565-4BE8-838F-4F24015A2D8B}"/>
</file>

<file path=customXml/itemProps2.xml><?xml version="1.0" encoding="utf-8"?>
<ds:datastoreItem xmlns:ds="http://schemas.openxmlformats.org/officeDocument/2006/customXml" ds:itemID="{B3A362B2-F1FD-46EC-92B6-1FD07DDD8EE2}">
  <ds:schemaRefs>
    <ds:schemaRef ds:uri="http://schemas.microsoft.com/sharepoint/v3/contenttype/forms"/>
  </ds:schemaRefs>
</ds:datastoreItem>
</file>

<file path=customXml/itemProps3.xml><?xml version="1.0" encoding="utf-8"?>
<ds:datastoreItem xmlns:ds="http://schemas.openxmlformats.org/officeDocument/2006/customXml" ds:itemID="{F5E47C2A-D798-4D11-B986-3EEFE1E142FE}">
  <ds:schemaRef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495d9c3f-5861-4285-8e4b-6425cc55e57b"/>
    <ds:schemaRef ds:uri="http://www.w3.org/XML/1998/namespace"/>
    <ds:schemaRef ds:uri="http://purl.org/dc/elements/1.1/"/>
    <ds:schemaRef ds:uri="http://purl.org/dc/term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CFA8A225-EAF5-47EA-947C-E99B8A88D8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25</vt:i4>
      </vt:variant>
    </vt:vector>
  </HeadingPairs>
  <TitlesOfParts>
    <vt:vector size="25" baseType="lpstr">
      <vt:lpstr> 0CONTEXT ESTRAT INST 2021</vt:lpstr>
      <vt:lpstr>MAPA INST RIESGOS 2021</vt:lpstr>
      <vt:lpstr> 1CONTEXT DIRECC ESTRAT 2021</vt:lpstr>
      <vt:lpstr> 2CONTEXT ESTRAT COM ESTR 2021</vt:lpstr>
      <vt:lpstr> 3CONTEXT ESTRAT GOB TECNO 2021</vt:lpstr>
      <vt:lpstr> 4CONT ESTR INF, CON, INN 2021</vt:lpstr>
      <vt:lpstr> 5CONTEX EST FOC,CAR,ACOM 2021</vt:lpstr>
      <vt:lpstr> 6CONT EST DIS y ART PPP 2021</vt:lpstr>
      <vt:lpstr> 7CONTEX ESTRAT IMP PPP 2021</vt:lpstr>
      <vt:lpstr> 8CONT ESTR EVALUA PPP 2021</vt:lpstr>
      <vt:lpstr> 9CONTEXT ESTRAT GEST TH 2021</vt:lpstr>
      <vt:lpstr> 10CONT ESTRAT GEST JUR 2021</vt:lpstr>
      <vt:lpstr> 11CONT ESTR GEST CONTRACT</vt:lpstr>
      <vt:lpstr> 12CONTEXT ESTRAT GFyC 2021</vt:lpstr>
      <vt:lpstr> 13CONT ESTRAT ADM LOGÍST 2021</vt:lpstr>
      <vt:lpstr> 14CONT ESTRAT GEST DOC 2021</vt:lpstr>
      <vt:lpstr>15CONTEX  ESTRA PySC 2021</vt:lpstr>
      <vt:lpstr>16CONT ESTRAT EVAL IND 2021</vt:lpstr>
      <vt:lpstr> 17CONT EST CONT INT DISC 2021</vt:lpstr>
      <vt:lpstr>RESULTADO GRÁFICO MIR</vt:lpstr>
      <vt:lpstr>CONTROL DE CAMBIOS</vt:lpstr>
      <vt:lpstr>CONVENCIONESFORMULAS</vt:lpstr>
      <vt:lpstr>DISEÑO DE CONTROLES</vt:lpstr>
      <vt:lpstr>CRITERIOS EVALUACIÓN</vt:lpstr>
      <vt:lpstr>CONVENCIONES </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Quiroga Carrillo</dc:creator>
  <cp:lastModifiedBy>angel</cp:lastModifiedBy>
  <cp:lastPrinted>2017-05-03T14:00:08Z</cp:lastPrinted>
  <dcterms:created xsi:type="dcterms:W3CDTF">2016-07-29T15:34:20Z</dcterms:created>
  <dcterms:modified xsi:type="dcterms:W3CDTF">2020-12-15T16:25:13Z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0x0101007CF2AFB48AEEF04686B54E7662D2A024</vt:lpwstr>
  </property>
  <property fmtid="{D5CDD505-2E9C-101B-9397-08002B2CF9AE}" pid="3" name="_dlc_DocIdItemGuid">
    <vt:lpwstr>ba09c756-c4f6-4e64-b1af-7f45a89ce0ff</vt:lpwstr>
  </property>
</Properties>
</file>